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lia_\Desktop\Building Fund &amp; Finance\"/>
    </mc:Choice>
  </mc:AlternateContent>
  <bookViews>
    <workbookView xWindow="0" yWindow="0" windowWidth="21570" windowHeight="9435" activeTab="1"/>
  </bookViews>
  <sheets>
    <sheet name="Summary - forced Roundings" sheetId="5" r:id="rId1"/>
    <sheet name="Summary" sheetId="1" r:id="rId2"/>
    <sheet name="Donations" sheetId="2" r:id="rId3"/>
    <sheet name="Charitable Expenditure" sheetId="3" r:id="rId4"/>
    <sheet name="Other Expenditure" sheetId="4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5" l="1"/>
  <c r="J39" i="5" s="1"/>
  <c r="I32" i="5"/>
  <c r="J33" i="5" s="1"/>
  <c r="I14" i="5"/>
  <c r="J15" i="5" s="1"/>
  <c r="J20" i="5" s="1"/>
  <c r="I33" i="1"/>
  <c r="C11" i="4"/>
  <c r="D9" i="4"/>
  <c r="D8" i="4"/>
  <c r="F7" i="4"/>
  <c r="F11" i="4" s="1"/>
  <c r="I34" i="1" s="1"/>
  <c r="E6" i="4"/>
  <c r="E11" i="4" s="1"/>
  <c r="D5" i="4"/>
  <c r="H52" i="3"/>
  <c r="J49" i="3"/>
  <c r="I48" i="3"/>
  <c r="I47" i="3"/>
  <c r="I46" i="3"/>
  <c r="E26" i="3"/>
  <c r="E11" i="3"/>
  <c r="C54" i="3"/>
  <c r="H51" i="3"/>
  <c r="E50" i="3"/>
  <c r="I44" i="3"/>
  <c r="I43" i="3"/>
  <c r="I42" i="3"/>
  <c r="I41" i="3"/>
  <c r="I40" i="3"/>
  <c r="H39" i="3"/>
  <c r="H38" i="3"/>
  <c r="H37" i="3"/>
  <c r="H36" i="3"/>
  <c r="H35" i="3"/>
  <c r="G34" i="3"/>
  <c r="G33" i="3"/>
  <c r="G32" i="3"/>
  <c r="G31" i="3"/>
  <c r="G30" i="3"/>
  <c r="G29" i="3"/>
  <c r="E28" i="3"/>
  <c r="E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E10" i="3"/>
  <c r="E9" i="3"/>
  <c r="E8" i="3"/>
  <c r="E7" i="3"/>
  <c r="E6" i="3"/>
  <c r="E5" i="3"/>
  <c r="I8" i="1"/>
  <c r="I34" i="2"/>
  <c r="I15" i="2"/>
  <c r="E17" i="2"/>
  <c r="I14" i="2"/>
  <c r="J13" i="2"/>
  <c r="J17" i="2" s="1"/>
  <c r="I10" i="1" s="1"/>
  <c r="L12" i="2"/>
  <c r="K11" i="2"/>
  <c r="K17" i="2" s="1"/>
  <c r="I11" i="1" s="1"/>
  <c r="I10" i="2"/>
  <c r="I17" i="2" s="1"/>
  <c r="I9" i="1" s="1"/>
  <c r="L9" i="2"/>
  <c r="H8" i="2"/>
  <c r="H17" i="2" s="1"/>
  <c r="G7" i="2"/>
  <c r="G6" i="2"/>
  <c r="G5" i="2"/>
  <c r="G17" i="2" s="1"/>
  <c r="I7" i="1" s="1"/>
  <c r="J41" i="5" l="1"/>
  <c r="J43" i="5" s="1"/>
  <c r="J48" i="5" s="1"/>
  <c r="I54" i="3"/>
  <c r="I27" i="1" s="1"/>
  <c r="L17" i="2"/>
  <c r="I12" i="1" s="1"/>
  <c r="D11" i="4"/>
  <c r="I32" i="1" s="1"/>
  <c r="F12" i="4"/>
  <c r="J54" i="3"/>
  <c r="I28" i="1" s="1"/>
  <c r="H54" i="3"/>
  <c r="I26" i="1" s="1"/>
  <c r="G54" i="3"/>
  <c r="I25" i="1" s="1"/>
  <c r="I35" i="1"/>
  <c r="J36" i="1" s="1"/>
  <c r="I29" i="1"/>
  <c r="J30" i="1" s="1"/>
  <c r="J40" i="1" s="1"/>
  <c r="F54" i="3"/>
  <c r="I24" i="1" s="1"/>
  <c r="E54" i="3"/>
  <c r="I23" i="1" s="1"/>
  <c r="I13" i="1"/>
  <c r="J14" i="1" s="1"/>
  <c r="J19" i="1" s="1"/>
  <c r="L19" i="2"/>
  <c r="H56" i="5"/>
  <c r="J56" i="5" s="1"/>
  <c r="F56" i="5"/>
  <c r="J42" i="1" l="1"/>
  <c r="J55" i="3"/>
  <c r="F41" i="5"/>
  <c r="F20" i="5"/>
  <c r="H20" i="5"/>
  <c r="F43" i="5" l="1"/>
  <c r="H155" i="3"/>
  <c r="I150" i="3"/>
  <c r="I149" i="3"/>
  <c r="E116" i="3"/>
  <c r="C157" i="3"/>
  <c r="H154" i="3"/>
  <c r="E153" i="3"/>
  <c r="J152" i="3"/>
  <c r="J157" i="3" s="1"/>
  <c r="E28" i="1" s="1"/>
  <c r="I151" i="3"/>
  <c r="I148" i="3"/>
  <c r="I147" i="3"/>
  <c r="H146" i="3"/>
  <c r="H145" i="3"/>
  <c r="I144" i="3"/>
  <c r="H143" i="3"/>
  <c r="H142" i="3"/>
  <c r="H141" i="3"/>
  <c r="H140" i="3"/>
  <c r="H139" i="3"/>
  <c r="G138" i="3"/>
  <c r="G137" i="3"/>
  <c r="G136" i="3"/>
  <c r="G135" i="3"/>
  <c r="G134" i="3"/>
  <c r="G133" i="3"/>
  <c r="E132" i="3"/>
  <c r="E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E115" i="3"/>
  <c r="E114" i="3"/>
  <c r="E113" i="3"/>
  <c r="E112" i="3"/>
  <c r="E111" i="3"/>
  <c r="E110" i="3"/>
  <c r="I100" i="3"/>
  <c r="J101" i="3"/>
  <c r="J105" i="3" s="1"/>
  <c r="G28" i="1" s="1"/>
  <c r="E102" i="3"/>
  <c r="H103" i="3"/>
  <c r="I97" i="3"/>
  <c r="I96" i="3"/>
  <c r="H95" i="3"/>
  <c r="H94" i="3"/>
  <c r="I93" i="3"/>
  <c r="H92" i="3"/>
  <c r="H91" i="3"/>
  <c r="H90" i="3"/>
  <c r="H89" i="3"/>
  <c r="H88" i="3"/>
  <c r="G87" i="3"/>
  <c r="G86" i="3"/>
  <c r="G85" i="3"/>
  <c r="G84" i="3"/>
  <c r="G83" i="3"/>
  <c r="G82" i="3"/>
  <c r="E81" i="3"/>
  <c r="E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E64" i="3"/>
  <c r="E63" i="3"/>
  <c r="E62" i="3"/>
  <c r="E61" i="3"/>
  <c r="E60" i="3"/>
  <c r="E59" i="3"/>
  <c r="C105" i="3"/>
  <c r="E34" i="1"/>
  <c r="C34" i="4"/>
  <c r="D32" i="4"/>
  <c r="D31" i="4"/>
  <c r="F30" i="4"/>
  <c r="F34" i="4" s="1"/>
  <c r="E29" i="4"/>
  <c r="E34" i="4" s="1"/>
  <c r="E36" i="5" s="1"/>
  <c r="E38" i="5" s="1"/>
  <c r="D28" i="4"/>
  <c r="F22" i="4"/>
  <c r="G34" i="1" s="1"/>
  <c r="C22" i="4"/>
  <c r="D20" i="4"/>
  <c r="D19" i="4"/>
  <c r="F18" i="4"/>
  <c r="E17" i="4"/>
  <c r="E22" i="4" s="1"/>
  <c r="D16" i="4"/>
  <c r="D22" i="4" s="1"/>
  <c r="E55" i="2"/>
  <c r="I52" i="2"/>
  <c r="J51" i="2"/>
  <c r="J55" i="2" s="1"/>
  <c r="E11" i="5" s="1"/>
  <c r="L50" i="2"/>
  <c r="K49" i="2"/>
  <c r="K55" i="2" s="1"/>
  <c r="E12" i="5" s="1"/>
  <c r="I48" i="2"/>
  <c r="L47" i="2"/>
  <c r="L55" i="2" s="1"/>
  <c r="E13" i="5" s="1"/>
  <c r="H46" i="2"/>
  <c r="H55" i="2" s="1"/>
  <c r="E9" i="5" s="1"/>
  <c r="G45" i="2"/>
  <c r="G44" i="2"/>
  <c r="G43" i="2"/>
  <c r="L31" i="2"/>
  <c r="L28" i="2"/>
  <c r="L36" i="2" s="1"/>
  <c r="K30" i="2"/>
  <c r="K36" i="2" s="1"/>
  <c r="E36" i="2"/>
  <c r="J32" i="2"/>
  <c r="J36" i="2" s="1"/>
  <c r="I33" i="2"/>
  <c r="I36" i="2" s="1"/>
  <c r="I29" i="2"/>
  <c r="H27" i="2"/>
  <c r="H36" i="2" s="1"/>
  <c r="G26" i="2"/>
  <c r="G25" i="2"/>
  <c r="G24" i="2"/>
  <c r="G36" i="2" s="1"/>
  <c r="E105" i="3" l="1"/>
  <c r="I55" i="2"/>
  <c r="G105" i="3"/>
  <c r="G25" i="1" s="1"/>
  <c r="E11" i="1"/>
  <c r="F105" i="3"/>
  <c r="G30" i="5" s="1"/>
  <c r="H105" i="3"/>
  <c r="I105" i="3"/>
  <c r="G23" i="1"/>
  <c r="L38" i="2"/>
  <c r="G7" i="1"/>
  <c r="G10" i="5"/>
  <c r="G9" i="1"/>
  <c r="G36" i="5"/>
  <c r="G38" i="5" s="1"/>
  <c r="H39" i="5" s="1"/>
  <c r="G33" i="1"/>
  <c r="G32" i="1"/>
  <c r="F23" i="4"/>
  <c r="G10" i="1"/>
  <c r="G26" i="1"/>
  <c r="G27" i="1"/>
  <c r="G13" i="5"/>
  <c r="G12" i="1"/>
  <c r="G29" i="5"/>
  <c r="G8" i="1"/>
  <c r="G12" i="5"/>
  <c r="G11" i="1"/>
  <c r="E12" i="1"/>
  <c r="E9" i="1"/>
  <c r="E10" i="5"/>
  <c r="E14" i="5" s="1"/>
  <c r="E8" i="1"/>
  <c r="E10" i="1"/>
  <c r="E33" i="1"/>
  <c r="I157" i="3"/>
  <c r="H157" i="3"/>
  <c r="G157" i="3"/>
  <c r="F157" i="3"/>
  <c r="E157" i="3"/>
  <c r="E23" i="1" s="1"/>
  <c r="D34" i="4"/>
  <c r="E32" i="1" s="1"/>
  <c r="F35" i="4"/>
  <c r="G55" i="2"/>
  <c r="H40" i="1"/>
  <c r="F40" i="1"/>
  <c r="F19" i="1"/>
  <c r="H19" i="1"/>
  <c r="E35" i="1" l="1"/>
  <c r="J106" i="3"/>
  <c r="G24" i="1"/>
  <c r="G35" i="1"/>
  <c r="G29" i="1"/>
  <c r="G13" i="1"/>
  <c r="E27" i="1"/>
  <c r="E31" i="5"/>
  <c r="L57" i="2"/>
  <c r="E7" i="1"/>
  <c r="E13" i="1" s="1"/>
  <c r="G14" i="5"/>
  <c r="G32" i="5"/>
  <c r="H33" i="5" s="1"/>
  <c r="H41" i="5" s="1"/>
  <c r="H43" i="5" s="1"/>
  <c r="H48" i="5" s="1"/>
  <c r="H49" i="5" s="1"/>
  <c r="J47" i="5" s="1"/>
  <c r="J49" i="5" s="1"/>
  <c r="E26" i="1"/>
  <c r="E26" i="5"/>
  <c r="E24" i="1"/>
  <c r="E30" i="5"/>
  <c r="E25" i="1"/>
  <c r="E29" i="5"/>
  <c r="F42" i="1"/>
  <c r="H42" i="1"/>
  <c r="J158" i="3"/>
  <c r="E29" i="1" l="1"/>
  <c r="E32" i="5"/>
</calcChain>
</file>

<file path=xl/sharedStrings.xml><?xml version="1.0" encoding="utf-8"?>
<sst xmlns="http://schemas.openxmlformats.org/spreadsheetml/2006/main" count="314" uniqueCount="119">
  <si>
    <t>Donations and Legacies</t>
  </si>
  <si>
    <t>Income from Charitable Activities</t>
  </si>
  <si>
    <t>Other Trading Activities</t>
  </si>
  <si>
    <t>Investments</t>
  </si>
  <si>
    <t>Income and Endowments</t>
  </si>
  <si>
    <t>Charitable Activites</t>
  </si>
  <si>
    <t>Other Expenditure</t>
  </si>
  <si>
    <t>Offering</t>
  </si>
  <si>
    <t>Gift Aid</t>
  </si>
  <si>
    <t>Donations</t>
  </si>
  <si>
    <t>Other Collections</t>
  </si>
  <si>
    <t>Christmas/Easter</t>
  </si>
  <si>
    <t>Parish Fundraising</t>
  </si>
  <si>
    <t>Offertory Envelops</t>
  </si>
  <si>
    <t>Offertory Loose Plate</t>
  </si>
  <si>
    <t>Offertory Standing Orders</t>
  </si>
  <si>
    <t>Gift Aid Tax Refunded</t>
  </si>
  <si>
    <t>Donations Income</t>
  </si>
  <si>
    <t>Diocesan Second Collection</t>
  </si>
  <si>
    <t>Christmas Easter</t>
  </si>
  <si>
    <t>Mass Stipends</t>
  </si>
  <si>
    <t>Parsih Fundraising</t>
  </si>
  <si>
    <t>Gift Aid Tax Refund Income</t>
  </si>
  <si>
    <t>Collections</t>
  </si>
  <si>
    <t>Other</t>
  </si>
  <si>
    <t>Fundraising</t>
  </si>
  <si>
    <t>Quota, Levy and Fees</t>
  </si>
  <si>
    <t>Charitable Funds</t>
  </si>
  <si>
    <t>salaries and NI</t>
  </si>
  <si>
    <t>Diocesan Collections</t>
  </si>
  <si>
    <t>Chritsmas Esater</t>
  </si>
  <si>
    <t>Chris/eas</t>
  </si>
  <si>
    <t>Christmas/easter</t>
  </si>
  <si>
    <t>car costs</t>
  </si>
  <si>
    <t>Private medical insurance</t>
  </si>
  <si>
    <t>Service Training</t>
  </si>
  <si>
    <t xml:space="preserve">Supply Priest </t>
  </si>
  <si>
    <t>Houskeeping Expenses</t>
  </si>
  <si>
    <t>Other pastoral personnel</t>
  </si>
  <si>
    <t>Alter Bread and wine</t>
  </si>
  <si>
    <t>Vestments</t>
  </si>
  <si>
    <t>Hymm Books and Missals</t>
  </si>
  <si>
    <t>Other Liturgical</t>
  </si>
  <si>
    <t>Flowers and palms</t>
  </si>
  <si>
    <t>First Communion</t>
  </si>
  <si>
    <t>Confirmation</t>
  </si>
  <si>
    <t>RCIA</t>
  </si>
  <si>
    <t>Marriage</t>
  </si>
  <si>
    <t>Candles</t>
  </si>
  <si>
    <t>Newspapers / Magazines</t>
  </si>
  <si>
    <t>respository</t>
  </si>
  <si>
    <t>Other Catechical</t>
  </si>
  <si>
    <t>Interfaith activities</t>
  </si>
  <si>
    <t xml:space="preserve">Wages </t>
  </si>
  <si>
    <t>Pension</t>
  </si>
  <si>
    <t>Gas and Electricity - Church</t>
  </si>
  <si>
    <t>Gas and Electrecity - Hall</t>
  </si>
  <si>
    <t>Council Tax</t>
  </si>
  <si>
    <t>Water</t>
  </si>
  <si>
    <t>Insurance</t>
  </si>
  <si>
    <t>Cleaning</t>
  </si>
  <si>
    <t>Repairs - Presbytery</t>
  </si>
  <si>
    <t>Repairs - Church</t>
  </si>
  <si>
    <t>Repairs - Hall</t>
  </si>
  <si>
    <t>Repairs - Grounds</t>
  </si>
  <si>
    <t>Priniting and Staionery</t>
  </si>
  <si>
    <t>Postage</t>
  </si>
  <si>
    <t xml:space="preserve">Telephone </t>
  </si>
  <si>
    <t>Photocopier</t>
  </si>
  <si>
    <t>Computer</t>
  </si>
  <si>
    <t>Gas and Electric - Pres</t>
  </si>
  <si>
    <t>Office General</t>
  </si>
  <si>
    <t>Capitation</t>
  </si>
  <si>
    <t>School upkeep</t>
  </si>
  <si>
    <t>Donations General</t>
  </si>
  <si>
    <t>Salary Adjustment</t>
  </si>
  <si>
    <t>Extraordinary - Church</t>
  </si>
  <si>
    <t>Priest Staff</t>
  </si>
  <si>
    <t>Utilities</t>
  </si>
  <si>
    <t>Building</t>
  </si>
  <si>
    <t>Liturguical</t>
  </si>
  <si>
    <t>Office</t>
  </si>
  <si>
    <t>Staffing</t>
  </si>
  <si>
    <t>Liturgical</t>
  </si>
  <si>
    <t>Extraordinary Grounds</t>
  </si>
  <si>
    <t>St Edward the Confessor Roman Catholic Church, Romford</t>
  </si>
  <si>
    <t>Financial Summary 6 April 2016 - 5 April 2017</t>
  </si>
  <si>
    <t>Total Expenditure</t>
  </si>
  <si>
    <t>Surplus / -Deficit</t>
  </si>
  <si>
    <t>2016/17</t>
  </si>
  <si>
    <t>2015/16</t>
  </si>
  <si>
    <t>Balance Carried Forward</t>
  </si>
  <si>
    <t>Balance Brought Forward</t>
  </si>
  <si>
    <t>Excess /  -deficit to date</t>
  </si>
  <si>
    <t>Represented by:</t>
  </si>
  <si>
    <t>Unrestricted funds</t>
  </si>
  <si>
    <t>Building Fund</t>
  </si>
  <si>
    <t>INCOME</t>
  </si>
  <si>
    <t>EXPENDITURE</t>
  </si>
  <si>
    <t>Donations Expenditure</t>
  </si>
  <si>
    <t>Parish Expenditure</t>
  </si>
  <si>
    <t>Donated Income</t>
  </si>
  <si>
    <t>Candles, Repository and Catetical income</t>
  </si>
  <si>
    <t>Christmas Bazaar, rental and other income</t>
  </si>
  <si>
    <t>Asset Sales</t>
  </si>
  <si>
    <t>Candles, Repository etc.</t>
  </si>
  <si>
    <t>Building (Repairs,Cleaning etc.)</t>
  </si>
  <si>
    <t>Printing, Photocopying and computer</t>
  </si>
  <si>
    <t>2017/18</t>
  </si>
  <si>
    <t>parish Fundraising</t>
  </si>
  <si>
    <t>Teravel costs</t>
  </si>
  <si>
    <t>Extraordinary - Ground</t>
  </si>
  <si>
    <t>206/17</t>
  </si>
  <si>
    <t>2016/16</t>
  </si>
  <si>
    <t>Financial Summary 6 April 2016 - 5 April 2018</t>
  </si>
  <si>
    <t>Other restricted funds (collections etc.)</t>
  </si>
  <si>
    <t>Boilers</t>
  </si>
  <si>
    <t>Income</t>
  </si>
  <si>
    <t>Social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</si>
</sst>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3" fontId="0" fillId="0" borderId="0" xfId="0" applyNumberFormat="1" applyFont="1"/>
    <xf numFmtId="3" fontId="0" fillId="0" borderId="0" xfId="0" applyNumberFormat="1" applyFont="1" applyFill="1"/>
    <xf numFmtId="3" fontId="0" fillId="0" borderId="1" xfId="0" applyNumberFormat="1" applyFont="1" applyBorder="1"/>
    <xf numFmtId="0" fontId="0" fillId="0" borderId="0" xfId="0" applyFont="1"/>
    <xf numFmtId="3" fontId="0" fillId="0" borderId="2" xfId="0" applyNumberFormat="1" applyFont="1" applyBorder="1"/>
    <xf numFmtId="0" fontId="0" fillId="0" borderId="0" xfId="0" applyFont="1" applyFill="1"/>
    <xf numFmtId="3" fontId="2" fillId="0" borderId="0" xfId="0" quotePrefix="1" applyNumberFormat="1" applyFont="1"/>
    <xf numFmtId="0" fontId="0" fillId="2" borderId="0" xfId="0" applyFill="1"/>
    <xf numFmtId="0" fontId="0" fillId="3" borderId="0" xfId="0" applyFill="1"/>
    <xf numFmtId="3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28" workbookViewId="0">
      <selection activeCell="A43" sqref="A43:B43"/>
    </sheetView>
  </sheetViews>
  <sheetFormatPr defaultRowHeight="15" x14ac:dyDescent="0.25"/>
  <cols>
    <col min="4" max="4" width="18.28515625" customWidth="1"/>
    <col min="6" max="6" width="10.140625" bestFit="1" customWidth="1"/>
    <col min="8" max="8" width="10.140625" bestFit="1" customWidth="1"/>
    <col min="9" max="10" width="9.140625" style="1"/>
  </cols>
  <sheetData>
    <row r="1" spans="1:10" ht="15.75" x14ac:dyDescent="0.25">
      <c r="A1" s="4" t="s">
        <v>85</v>
      </c>
      <c r="B1" s="4"/>
      <c r="C1" s="4"/>
      <c r="D1" s="4"/>
      <c r="E1" s="4"/>
      <c r="F1" s="4"/>
      <c r="G1" s="4"/>
      <c r="H1" s="4"/>
    </row>
    <row r="2" spans="1:10" ht="15.75" x14ac:dyDescent="0.25">
      <c r="A2" s="4" t="s">
        <v>114</v>
      </c>
      <c r="B2" s="4"/>
      <c r="C2" s="4"/>
      <c r="D2" s="4"/>
      <c r="E2" s="4"/>
      <c r="F2" s="4"/>
      <c r="G2" s="4"/>
      <c r="H2" s="4"/>
    </row>
    <row r="3" spans="1:10" ht="15.75" x14ac:dyDescent="0.25">
      <c r="A3" s="4"/>
      <c r="B3" s="4"/>
      <c r="C3" s="4"/>
      <c r="D3" s="4"/>
      <c r="E3" s="4"/>
      <c r="F3" s="4"/>
      <c r="G3" s="4"/>
      <c r="H3" s="4"/>
    </row>
    <row r="4" spans="1:10" ht="15.75" x14ac:dyDescent="0.25">
      <c r="A4" s="4"/>
      <c r="B4" s="4"/>
      <c r="C4" s="4"/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3"/>
      <c r="F5" s="4" t="s">
        <v>90</v>
      </c>
      <c r="G5" s="4"/>
      <c r="H5" s="4" t="s">
        <v>89</v>
      </c>
      <c r="J5" s="12" t="s">
        <v>108</v>
      </c>
    </row>
    <row r="6" spans="1:10" ht="15.75" x14ac:dyDescent="0.25">
      <c r="A6" s="4"/>
      <c r="B6" s="4"/>
      <c r="C6" s="4"/>
      <c r="D6" s="4"/>
      <c r="E6" s="3"/>
      <c r="F6" s="3"/>
      <c r="G6" s="4"/>
      <c r="H6" s="4"/>
    </row>
    <row r="7" spans="1:10" ht="15.75" x14ac:dyDescent="0.25">
      <c r="A7" s="4" t="s">
        <v>97</v>
      </c>
      <c r="B7" s="4"/>
      <c r="C7" s="4"/>
      <c r="D7" s="4"/>
      <c r="E7" s="3"/>
      <c r="F7" s="3"/>
      <c r="G7" s="4"/>
      <c r="H7" s="4"/>
    </row>
    <row r="8" spans="1:10" ht="15.75" x14ac:dyDescent="0.25">
      <c r="A8" s="4"/>
      <c r="B8" s="4" t="s">
        <v>7</v>
      </c>
      <c r="C8" s="4"/>
      <c r="D8" s="4"/>
      <c r="E8" s="6">
        <v>73206</v>
      </c>
      <c r="F8" s="6"/>
      <c r="G8" s="6">
        <v>71839</v>
      </c>
      <c r="H8" s="6"/>
      <c r="I8" s="6">
        <v>68787</v>
      </c>
      <c r="J8" s="6"/>
    </row>
    <row r="9" spans="1:10" ht="15.75" x14ac:dyDescent="0.25">
      <c r="A9" s="4"/>
      <c r="B9" s="4" t="s">
        <v>8</v>
      </c>
      <c r="C9" s="4"/>
      <c r="D9" s="4"/>
      <c r="E9" s="6">
        <f>+Donations!H55</f>
        <v>13987</v>
      </c>
      <c r="F9" s="6"/>
      <c r="G9" s="6">
        <v>12884</v>
      </c>
      <c r="H9" s="6"/>
      <c r="I9" s="6">
        <v>15858</v>
      </c>
      <c r="J9" s="6"/>
    </row>
    <row r="10" spans="1:10" ht="15.75" x14ac:dyDescent="0.25">
      <c r="A10" s="4"/>
      <c r="B10" s="4" t="s">
        <v>23</v>
      </c>
      <c r="C10" s="4"/>
      <c r="D10" s="4"/>
      <c r="E10" s="6">
        <f>+Donations!I55</f>
        <v>14377</v>
      </c>
      <c r="F10" s="6"/>
      <c r="G10" s="6">
        <f>+Donations!I36</f>
        <v>14180</v>
      </c>
      <c r="H10" s="6"/>
      <c r="I10" s="6">
        <v>12645</v>
      </c>
      <c r="J10" s="6"/>
    </row>
    <row r="11" spans="1:10" ht="15.75" x14ac:dyDescent="0.25">
      <c r="A11" s="4"/>
      <c r="B11" s="4" t="s">
        <v>96</v>
      </c>
      <c r="C11" s="4"/>
      <c r="D11" s="4"/>
      <c r="E11" s="6">
        <f>+Donations!J55</f>
        <v>0</v>
      </c>
      <c r="F11" s="6"/>
      <c r="G11" s="7">
        <v>4952</v>
      </c>
      <c r="H11" s="6"/>
      <c r="I11" s="6">
        <v>6474</v>
      </c>
      <c r="J11" s="6"/>
    </row>
    <row r="12" spans="1:10" ht="15.75" x14ac:dyDescent="0.25">
      <c r="A12" s="4"/>
      <c r="B12" s="4" t="s">
        <v>11</v>
      </c>
      <c r="C12" s="4"/>
      <c r="D12" s="4"/>
      <c r="E12" s="6">
        <f>+Donations!K55</f>
        <v>5764</v>
      </c>
      <c r="F12" s="6"/>
      <c r="G12" s="6">
        <f>+Donations!K36</f>
        <v>2408</v>
      </c>
      <c r="H12" s="6"/>
      <c r="I12" s="6">
        <v>6446</v>
      </c>
      <c r="J12" s="6"/>
    </row>
    <row r="13" spans="1:10" ht="15.75" x14ac:dyDescent="0.25">
      <c r="A13" s="4"/>
      <c r="B13" s="4" t="s">
        <v>24</v>
      </c>
      <c r="C13" s="4"/>
      <c r="D13" s="4"/>
      <c r="E13" s="6">
        <f>+Donations!L55</f>
        <v>1341</v>
      </c>
      <c r="F13" s="6"/>
      <c r="G13" s="6">
        <f>+Donations!L36</f>
        <v>361</v>
      </c>
      <c r="H13" s="6"/>
      <c r="I13" s="6">
        <v>151</v>
      </c>
      <c r="J13" s="6"/>
    </row>
    <row r="14" spans="1:10" ht="15.75" x14ac:dyDescent="0.25">
      <c r="A14" s="4" t="s">
        <v>101</v>
      </c>
      <c r="B14" s="4"/>
      <c r="C14" s="4"/>
      <c r="D14" s="4"/>
      <c r="E14" s="15">
        <f>+SUM(E8:E13)</f>
        <v>108675</v>
      </c>
      <c r="F14" s="9"/>
      <c r="G14" s="15">
        <f>+SUM(G8:G13)</f>
        <v>106624</v>
      </c>
      <c r="H14" s="9"/>
      <c r="I14" s="15">
        <f>+SUM(I8:I13)</f>
        <v>110361</v>
      </c>
      <c r="J14" s="9"/>
    </row>
    <row r="15" spans="1:10" ht="15.75" x14ac:dyDescent="0.25">
      <c r="A15" s="4"/>
      <c r="B15" s="4"/>
      <c r="C15" s="4"/>
      <c r="D15" s="4"/>
      <c r="E15" s="6"/>
      <c r="F15" s="6">
        <v>108675</v>
      </c>
      <c r="G15" s="6"/>
      <c r="H15" s="6">
        <v>106624</v>
      </c>
      <c r="I15" s="6"/>
      <c r="J15" s="6">
        <f>+I14</f>
        <v>110361</v>
      </c>
    </row>
    <row r="16" spans="1:10" ht="15.75" x14ac:dyDescent="0.25">
      <c r="A16" s="4" t="s">
        <v>102</v>
      </c>
      <c r="B16" s="4"/>
      <c r="C16" s="4"/>
      <c r="D16" s="4"/>
      <c r="E16" s="6"/>
      <c r="F16" s="7">
        <v>8797</v>
      </c>
      <c r="G16" s="7"/>
      <c r="H16" s="7">
        <v>7337</v>
      </c>
      <c r="I16" s="6"/>
      <c r="J16" s="6">
        <v>7870</v>
      </c>
    </row>
    <row r="17" spans="1:10" ht="15.75" x14ac:dyDescent="0.25">
      <c r="A17" s="4" t="s">
        <v>103</v>
      </c>
      <c r="B17" s="4"/>
      <c r="C17" s="4"/>
      <c r="D17" s="4"/>
      <c r="E17" s="6"/>
      <c r="F17" s="7">
        <v>8637</v>
      </c>
      <c r="G17" s="7"/>
      <c r="H17" s="7">
        <v>9044</v>
      </c>
      <c r="I17" s="6"/>
      <c r="J17" s="6">
        <v>6668</v>
      </c>
    </row>
    <row r="18" spans="1:10" ht="15.75" x14ac:dyDescent="0.25">
      <c r="A18" s="4" t="s">
        <v>118</v>
      </c>
      <c r="B18" s="4"/>
      <c r="C18" s="4"/>
      <c r="D18" s="4"/>
      <c r="E18" s="6"/>
      <c r="F18" s="6">
        <v>9265</v>
      </c>
      <c r="G18" s="6"/>
      <c r="H18" s="6">
        <v>8753</v>
      </c>
      <c r="I18" s="6"/>
      <c r="J18" s="6"/>
    </row>
    <row r="19" spans="1:10" ht="15.75" x14ac:dyDescent="0.25">
      <c r="A19" s="4" t="s">
        <v>104</v>
      </c>
      <c r="B19" s="4"/>
      <c r="C19" s="4"/>
      <c r="D19" s="4"/>
      <c r="E19" s="6"/>
      <c r="F19" s="6">
        <v>316</v>
      </c>
      <c r="G19" s="6"/>
      <c r="H19" s="6"/>
      <c r="I19" s="6"/>
      <c r="J19" s="6"/>
    </row>
    <row r="20" spans="1:10" ht="15.75" x14ac:dyDescent="0.25">
      <c r="A20" s="4" t="s">
        <v>117</v>
      </c>
      <c r="B20" s="4"/>
      <c r="C20" s="4"/>
      <c r="D20" s="4"/>
      <c r="E20" s="6"/>
      <c r="F20" s="15">
        <f>+SUM(F7:F19)</f>
        <v>135690</v>
      </c>
      <c r="G20" s="16"/>
      <c r="H20" s="15">
        <f>+SUM(H7:H19)</f>
        <v>131758</v>
      </c>
      <c r="I20" s="16"/>
      <c r="J20" s="15">
        <f>+SUM(J7:J19)</f>
        <v>124899</v>
      </c>
    </row>
    <row r="21" spans="1:10" ht="15.75" x14ac:dyDescent="0.25">
      <c r="A21" s="4"/>
      <c r="B21" s="4"/>
      <c r="C21" s="4"/>
      <c r="D21" s="4"/>
      <c r="E21" s="6"/>
      <c r="F21" s="6"/>
      <c r="G21" s="6"/>
      <c r="H21" s="6"/>
      <c r="I21" s="6"/>
      <c r="J21" s="6"/>
    </row>
    <row r="22" spans="1:10" ht="15.75" x14ac:dyDescent="0.25">
      <c r="A22" s="4" t="s">
        <v>98</v>
      </c>
      <c r="B22" s="4"/>
      <c r="C22" s="4"/>
      <c r="D22" s="4"/>
      <c r="E22" s="6"/>
      <c r="F22" s="6"/>
      <c r="G22" s="6"/>
      <c r="H22" s="6"/>
      <c r="I22" s="6"/>
      <c r="J22" s="6"/>
    </row>
    <row r="23" spans="1:10" ht="15.75" x14ac:dyDescent="0.25">
      <c r="A23" s="4"/>
      <c r="B23" s="4"/>
      <c r="C23" s="4"/>
      <c r="D23" s="4"/>
      <c r="E23" s="6"/>
      <c r="F23" s="6"/>
      <c r="G23" s="6"/>
      <c r="H23" s="6"/>
      <c r="I23" s="6"/>
      <c r="J23" s="6"/>
    </row>
    <row r="24" spans="1:10" ht="15.75" x14ac:dyDescent="0.25">
      <c r="A24" s="4" t="s">
        <v>26</v>
      </c>
      <c r="B24" s="4"/>
      <c r="C24" s="4"/>
      <c r="D24" s="4"/>
      <c r="E24" s="6"/>
      <c r="F24" s="6">
        <v>19867</v>
      </c>
      <c r="G24" s="6"/>
      <c r="H24" s="6">
        <v>26766</v>
      </c>
      <c r="I24" s="6"/>
      <c r="J24" s="6">
        <v>23701</v>
      </c>
    </row>
    <row r="25" spans="1:10" ht="15.75" x14ac:dyDescent="0.25">
      <c r="A25" s="4"/>
      <c r="B25" s="4"/>
      <c r="C25" s="4"/>
      <c r="D25" s="4"/>
      <c r="E25" s="6"/>
      <c r="F25" s="6"/>
      <c r="G25" s="6"/>
      <c r="H25" s="6"/>
      <c r="I25" s="6"/>
      <c r="J25" s="6"/>
    </row>
    <row r="26" spans="1:10" ht="15.75" x14ac:dyDescent="0.25">
      <c r="A26" s="4"/>
      <c r="B26" s="4" t="s">
        <v>106</v>
      </c>
      <c r="C26" s="4"/>
      <c r="D26" s="4"/>
      <c r="E26" s="6">
        <f>+'Charitable Expenditure'!H157</f>
        <v>43903</v>
      </c>
      <c r="F26" s="6"/>
      <c r="G26" s="7">
        <v>15532</v>
      </c>
      <c r="H26" s="6"/>
      <c r="I26" s="6">
        <v>10383</v>
      </c>
      <c r="J26" s="6"/>
    </row>
    <row r="27" spans="1:10" ht="15.75" x14ac:dyDescent="0.25">
      <c r="A27" s="4"/>
      <c r="B27" s="4" t="s">
        <v>116</v>
      </c>
      <c r="C27" s="4"/>
      <c r="D27" s="4"/>
      <c r="E27" s="6"/>
      <c r="F27" s="6"/>
      <c r="G27" s="7">
        <v>47422</v>
      </c>
      <c r="H27" s="6"/>
      <c r="I27" s="6"/>
      <c r="J27" s="6"/>
    </row>
    <row r="28" spans="1:10" ht="15.75" x14ac:dyDescent="0.25">
      <c r="A28" s="4"/>
      <c r="B28" s="4" t="s">
        <v>82</v>
      </c>
      <c r="C28" s="4"/>
      <c r="D28" s="4"/>
      <c r="E28" s="6">
        <v>35126</v>
      </c>
      <c r="F28" s="6"/>
      <c r="G28" s="6">
        <v>37733</v>
      </c>
      <c r="H28" s="6"/>
      <c r="I28" s="6">
        <v>45848</v>
      </c>
      <c r="J28" s="6"/>
    </row>
    <row r="29" spans="1:10" ht="15.75" x14ac:dyDescent="0.25">
      <c r="A29" s="4"/>
      <c r="B29" s="4" t="s">
        <v>78</v>
      </c>
      <c r="C29" s="4"/>
      <c r="D29" s="4"/>
      <c r="E29" s="6">
        <f>+'Charitable Expenditure'!G157</f>
        <v>21714</v>
      </c>
      <c r="F29" s="6"/>
      <c r="G29" s="6">
        <f>+'Charitable Expenditure'!G105</f>
        <v>19996</v>
      </c>
      <c r="H29" s="6"/>
      <c r="I29" s="6">
        <v>21008</v>
      </c>
      <c r="J29" s="6"/>
    </row>
    <row r="30" spans="1:10" ht="15.75" x14ac:dyDescent="0.25">
      <c r="A30" s="4"/>
      <c r="B30" s="4" t="s">
        <v>105</v>
      </c>
      <c r="C30" s="4"/>
      <c r="D30" s="4"/>
      <c r="E30" s="6">
        <f>+'Charitable Expenditure'!F157</f>
        <v>11309</v>
      </c>
      <c r="F30" s="6"/>
      <c r="G30" s="6">
        <f>+'Charitable Expenditure'!F105</f>
        <v>10680</v>
      </c>
      <c r="H30" s="6"/>
      <c r="I30" s="6">
        <v>8555</v>
      </c>
      <c r="J30" s="6"/>
    </row>
    <row r="31" spans="1:10" ht="15.75" x14ac:dyDescent="0.25">
      <c r="A31" s="4"/>
      <c r="B31" s="4" t="s">
        <v>107</v>
      </c>
      <c r="C31" s="4"/>
      <c r="D31" s="4"/>
      <c r="E31" s="6">
        <f>+'Charitable Expenditure'!I157</f>
        <v>4991</v>
      </c>
      <c r="F31" s="6"/>
      <c r="G31" s="6">
        <v>6306</v>
      </c>
      <c r="H31" s="6"/>
      <c r="I31" s="6">
        <v>8327</v>
      </c>
      <c r="J31" s="6"/>
    </row>
    <row r="32" spans="1:10" ht="15.75" x14ac:dyDescent="0.25">
      <c r="A32" s="4" t="s">
        <v>100</v>
      </c>
      <c r="B32" s="4"/>
      <c r="C32" s="4"/>
      <c r="D32" s="4"/>
      <c r="E32" s="8">
        <f>+SUM(E26:E31)</f>
        <v>117043</v>
      </c>
      <c r="F32" s="9"/>
      <c r="G32" s="8">
        <f>+SUM(G26:G31)</f>
        <v>137669</v>
      </c>
      <c r="H32" s="9"/>
      <c r="I32" s="8">
        <f>+SUM(I26:I31)</f>
        <v>94121</v>
      </c>
      <c r="J32" s="9"/>
    </row>
    <row r="33" spans="1:10" ht="15.75" x14ac:dyDescent="0.25">
      <c r="A33" s="4"/>
      <c r="B33" s="4"/>
      <c r="C33" s="4"/>
      <c r="D33" s="4"/>
      <c r="E33" s="6"/>
      <c r="F33" s="6">
        <v>117043</v>
      </c>
      <c r="G33" s="6"/>
      <c r="H33" s="6">
        <f>+G32</f>
        <v>137669</v>
      </c>
      <c r="I33" s="6"/>
      <c r="J33" s="6">
        <f>+I32</f>
        <v>94121</v>
      </c>
    </row>
    <row r="34" spans="1:10" ht="15.75" x14ac:dyDescent="0.25">
      <c r="A34" s="4"/>
      <c r="B34" s="4"/>
      <c r="C34" s="4"/>
      <c r="D34" s="4"/>
      <c r="E34" s="6"/>
      <c r="F34" s="6"/>
      <c r="G34" s="6"/>
      <c r="H34" s="6"/>
      <c r="I34" s="6"/>
      <c r="J34" s="6"/>
    </row>
    <row r="35" spans="1:10" ht="15.75" x14ac:dyDescent="0.25">
      <c r="A35" s="4"/>
      <c r="B35" s="4" t="s">
        <v>23</v>
      </c>
      <c r="C35" s="4"/>
      <c r="D35" s="4"/>
      <c r="E35" s="6">
        <v>12647</v>
      </c>
      <c r="F35" s="6"/>
      <c r="G35" s="6">
        <v>13453</v>
      </c>
      <c r="H35" s="6"/>
      <c r="I35" s="6">
        <v>10025</v>
      </c>
      <c r="J35" s="6"/>
    </row>
    <row r="36" spans="1:10" ht="15.75" x14ac:dyDescent="0.25">
      <c r="A36" s="4"/>
      <c r="B36" s="4" t="s">
        <v>11</v>
      </c>
      <c r="C36" s="4"/>
      <c r="D36" s="4"/>
      <c r="E36" s="6">
        <f>+'Other Expenditure'!E34</f>
        <v>5780</v>
      </c>
      <c r="F36" s="6"/>
      <c r="G36" s="6">
        <f>+'Other Expenditure'!E22</f>
        <v>2408</v>
      </c>
      <c r="H36" s="6"/>
      <c r="I36" s="6">
        <v>6446</v>
      </c>
      <c r="J36" s="6"/>
    </row>
    <row r="37" spans="1:10" ht="15.75" x14ac:dyDescent="0.25">
      <c r="A37" s="4"/>
      <c r="B37" s="4" t="s">
        <v>9</v>
      </c>
      <c r="C37" s="4"/>
      <c r="D37" s="4"/>
      <c r="E37" s="6">
        <v>2269</v>
      </c>
      <c r="F37" s="6"/>
      <c r="G37" s="6">
        <v>2634</v>
      </c>
      <c r="H37" s="6"/>
      <c r="I37" s="6">
        <v>1573</v>
      </c>
      <c r="J37" s="6"/>
    </row>
    <row r="38" spans="1:10" ht="15.75" x14ac:dyDescent="0.25">
      <c r="A38" s="4" t="s">
        <v>99</v>
      </c>
      <c r="B38" s="4"/>
      <c r="C38" s="4"/>
      <c r="D38" s="4"/>
      <c r="E38" s="8">
        <f>+SUM(E35:E37)</f>
        <v>20696</v>
      </c>
      <c r="F38" s="9"/>
      <c r="G38" s="8">
        <f>+SUM(G35:G37)</f>
        <v>18495</v>
      </c>
      <c r="H38" s="9"/>
      <c r="I38" s="8">
        <f>+SUM(I35:I37)</f>
        <v>18044</v>
      </c>
      <c r="J38" s="9"/>
    </row>
    <row r="39" spans="1:10" ht="15.75" x14ac:dyDescent="0.25">
      <c r="A39" s="4"/>
      <c r="B39" s="4"/>
      <c r="C39" s="4"/>
      <c r="D39" s="4"/>
      <c r="E39" s="9"/>
      <c r="F39" s="6">
        <v>20696</v>
      </c>
      <c r="G39" s="9"/>
      <c r="H39" s="6">
        <f>+G38</f>
        <v>18495</v>
      </c>
      <c r="I39" s="9"/>
      <c r="J39" s="6">
        <f>+I38</f>
        <v>18044</v>
      </c>
    </row>
    <row r="40" spans="1:10" ht="15.75" x14ac:dyDescent="0.25">
      <c r="A40" s="4"/>
      <c r="B40" s="4"/>
      <c r="C40" s="4"/>
      <c r="D40" s="4"/>
      <c r="E40" s="9"/>
      <c r="F40" s="6"/>
      <c r="G40" s="9"/>
      <c r="H40" s="6"/>
      <c r="I40" s="9"/>
      <c r="J40" s="6"/>
    </row>
    <row r="41" spans="1:10" ht="15.75" x14ac:dyDescent="0.25">
      <c r="A41" s="4" t="s">
        <v>87</v>
      </c>
      <c r="B41" s="4"/>
      <c r="C41" s="4"/>
      <c r="D41" s="4"/>
      <c r="E41" s="6"/>
      <c r="F41" s="15">
        <f>+SUM(F21:F40)</f>
        <v>157606</v>
      </c>
      <c r="G41" s="17"/>
      <c r="H41" s="15">
        <f>+SUM(H21:H40)</f>
        <v>182930</v>
      </c>
      <c r="I41" s="17"/>
      <c r="J41" s="15">
        <f>+SUM(J21:J40)</f>
        <v>135866</v>
      </c>
    </row>
    <row r="42" spans="1:10" ht="15.75" x14ac:dyDescent="0.25">
      <c r="A42" s="4"/>
      <c r="B42" s="4"/>
      <c r="C42" s="4"/>
      <c r="D42" s="4"/>
      <c r="E42" s="6"/>
      <c r="F42" s="6"/>
      <c r="G42" s="9"/>
      <c r="H42" s="6"/>
      <c r="I42" s="9"/>
      <c r="J42" s="6"/>
    </row>
    <row r="43" spans="1:10" ht="15.75" x14ac:dyDescent="0.25">
      <c r="A43" s="4" t="s">
        <v>88</v>
      </c>
      <c r="B43" s="4"/>
      <c r="D43" s="4"/>
      <c r="E43" s="6"/>
      <c r="F43" s="8">
        <f>+F20-F41</f>
        <v>-21916</v>
      </c>
      <c r="G43" s="9"/>
      <c r="H43" s="8">
        <f>+H20-H41</f>
        <v>-51172</v>
      </c>
      <c r="I43" s="9"/>
      <c r="J43" s="8">
        <f>+J20-J41</f>
        <v>-10967</v>
      </c>
    </row>
    <row r="44" spans="1:10" ht="15.75" x14ac:dyDescent="0.25">
      <c r="A44" s="4"/>
      <c r="B44" s="4"/>
      <c r="C44" s="4"/>
      <c r="D44" s="4"/>
      <c r="E44" s="9"/>
      <c r="F44" s="9"/>
      <c r="G44" s="9"/>
      <c r="H44" s="9"/>
      <c r="I44" s="9"/>
      <c r="J44" s="9"/>
    </row>
    <row r="45" spans="1:10" ht="15.75" x14ac:dyDescent="0.25">
      <c r="A45" s="4"/>
      <c r="B45" s="4"/>
      <c r="C45" s="4"/>
      <c r="D45" s="4"/>
      <c r="E45" s="6"/>
      <c r="F45" s="6"/>
      <c r="G45" s="9"/>
      <c r="H45" s="6"/>
      <c r="I45" s="9"/>
      <c r="J45" s="6"/>
    </row>
    <row r="46" spans="1:10" ht="15.75" x14ac:dyDescent="0.25">
      <c r="A46" s="4"/>
      <c r="B46" s="4"/>
      <c r="C46" s="4"/>
      <c r="D46" s="4"/>
      <c r="E46" s="6"/>
      <c r="F46" s="9"/>
      <c r="G46" s="9"/>
      <c r="H46" s="6"/>
      <c r="I46" s="9"/>
      <c r="J46" s="6"/>
    </row>
    <row r="47" spans="1:10" ht="15.75" x14ac:dyDescent="0.25">
      <c r="A47" s="4" t="s">
        <v>92</v>
      </c>
      <c r="B47" s="4"/>
      <c r="C47" s="4"/>
      <c r="D47" s="4"/>
      <c r="E47" s="9"/>
      <c r="F47" s="6">
        <v>141632</v>
      </c>
      <c r="G47" s="9"/>
      <c r="H47" s="6">
        <v>119716</v>
      </c>
      <c r="I47" s="9"/>
      <c r="J47" s="6">
        <f>+H49</f>
        <v>68544</v>
      </c>
    </row>
    <row r="48" spans="1:10" ht="15.75" x14ac:dyDescent="0.25">
      <c r="A48" s="4" t="s">
        <v>93</v>
      </c>
      <c r="B48" s="4"/>
      <c r="C48" s="4"/>
      <c r="D48" s="4"/>
      <c r="E48" s="9"/>
      <c r="F48" s="10">
        <v>-21916</v>
      </c>
      <c r="G48" s="9"/>
      <c r="H48" s="10">
        <f>+H43</f>
        <v>-51172</v>
      </c>
      <c r="I48" s="9"/>
      <c r="J48" s="10">
        <f>+J43</f>
        <v>-10967</v>
      </c>
    </row>
    <row r="49" spans="1:12" ht="15.75" x14ac:dyDescent="0.25">
      <c r="A49" s="4" t="s">
        <v>91</v>
      </c>
      <c r="B49" s="4"/>
      <c r="C49" s="4"/>
      <c r="D49" s="4"/>
      <c r="E49" s="6"/>
      <c r="F49" s="16">
        <v>119716</v>
      </c>
      <c r="G49" s="17"/>
      <c r="H49" s="16">
        <f>+H47+H48</f>
        <v>68544</v>
      </c>
      <c r="I49" s="9"/>
      <c r="J49" s="16">
        <f>+J47+J48</f>
        <v>57577</v>
      </c>
    </row>
    <row r="50" spans="1:12" ht="15.75" x14ac:dyDescent="0.25">
      <c r="A50" s="4"/>
      <c r="B50" s="4"/>
      <c r="C50" s="4"/>
      <c r="D50" s="4"/>
      <c r="E50" s="9"/>
      <c r="F50" s="9"/>
      <c r="G50" s="9"/>
      <c r="H50" s="9"/>
      <c r="I50" s="9"/>
      <c r="J50" s="9"/>
    </row>
    <row r="51" spans="1:12" ht="15.75" x14ac:dyDescent="0.25">
      <c r="A51" s="4"/>
      <c r="B51" s="4"/>
      <c r="C51" s="4"/>
      <c r="D51" s="4"/>
      <c r="E51" s="6"/>
      <c r="F51" s="6"/>
      <c r="G51" s="9"/>
      <c r="H51" s="6"/>
      <c r="I51" s="9"/>
      <c r="J51" s="6"/>
    </row>
    <row r="52" spans="1:12" ht="15.75" x14ac:dyDescent="0.25">
      <c r="A52" s="4" t="s">
        <v>94</v>
      </c>
      <c r="B52" s="4"/>
      <c r="C52" s="4"/>
      <c r="D52" s="4"/>
      <c r="E52" s="9"/>
      <c r="F52" s="9"/>
      <c r="G52" s="9"/>
      <c r="H52" s="9"/>
      <c r="I52" s="9"/>
      <c r="J52" s="9"/>
    </row>
    <row r="53" spans="1:12" ht="15.75" x14ac:dyDescent="0.25">
      <c r="A53" s="4" t="s">
        <v>95</v>
      </c>
      <c r="B53" s="4"/>
      <c r="C53" s="4"/>
      <c r="D53" s="4"/>
      <c r="E53" s="9"/>
      <c r="F53" s="6">
        <v>114955</v>
      </c>
      <c r="G53" s="9"/>
      <c r="H53" s="6">
        <v>59223</v>
      </c>
      <c r="I53" s="9"/>
      <c r="J53" s="6">
        <v>39162</v>
      </c>
    </row>
    <row r="54" spans="1:12" ht="15.75" x14ac:dyDescent="0.25">
      <c r="A54" s="4" t="s">
        <v>96</v>
      </c>
      <c r="B54" s="4"/>
      <c r="C54" s="4"/>
      <c r="D54" s="4"/>
      <c r="E54" s="9"/>
      <c r="F54" s="9"/>
      <c r="G54" s="9"/>
      <c r="H54" s="7">
        <v>4952</v>
      </c>
      <c r="I54" s="11"/>
      <c r="J54" s="7">
        <v>11426</v>
      </c>
      <c r="L54" s="1"/>
    </row>
    <row r="55" spans="1:12" ht="15.75" x14ac:dyDescent="0.25">
      <c r="A55" s="4" t="s">
        <v>115</v>
      </c>
      <c r="B55" s="4"/>
      <c r="C55" s="4"/>
      <c r="D55" s="4"/>
      <c r="E55" s="9"/>
      <c r="F55" s="10">
        <v>4761</v>
      </c>
      <c r="G55" s="9"/>
      <c r="H55" s="10">
        <v>4369</v>
      </c>
      <c r="I55" s="9"/>
      <c r="J55" s="10">
        <v>6989</v>
      </c>
    </row>
    <row r="56" spans="1:12" ht="15.75" x14ac:dyDescent="0.25">
      <c r="A56" s="4"/>
      <c r="B56" s="4"/>
      <c r="C56" s="4"/>
      <c r="D56" s="4"/>
      <c r="E56" s="9"/>
      <c r="F56" s="16">
        <f>+SUM(F53:F55)</f>
        <v>119716</v>
      </c>
      <c r="G56" s="17"/>
      <c r="H56" s="16">
        <f>+SUM(H53:H55)</f>
        <v>68544</v>
      </c>
      <c r="I56" s="17"/>
      <c r="J56" s="16">
        <f>+SUM(J53:J55)</f>
        <v>57577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10" workbookViewId="0">
      <selection activeCell="I62" sqref="I62"/>
    </sheetView>
  </sheetViews>
  <sheetFormatPr defaultRowHeight="15" x14ac:dyDescent="0.25"/>
  <sheetData>
    <row r="1" spans="1:12" x14ac:dyDescent="0.25">
      <c r="A1" t="s">
        <v>85</v>
      </c>
    </row>
    <row r="2" spans="1:12" x14ac:dyDescent="0.25">
      <c r="A2" t="s">
        <v>86</v>
      </c>
    </row>
    <row r="5" spans="1:12" x14ac:dyDescent="0.25">
      <c r="F5">
        <v>2016</v>
      </c>
      <c r="H5">
        <v>2017</v>
      </c>
      <c r="J5">
        <v>2018</v>
      </c>
    </row>
    <row r="7" spans="1:12" x14ac:dyDescent="0.25">
      <c r="B7" t="s">
        <v>7</v>
      </c>
      <c r="E7" s="1">
        <f>+Donations!G55</f>
        <v>73203</v>
      </c>
      <c r="F7" s="1"/>
      <c r="G7" s="1">
        <f>+Donations!G36</f>
        <v>71834</v>
      </c>
      <c r="H7" s="1"/>
      <c r="I7" s="1">
        <f>+Donations!G17</f>
        <v>68787.22</v>
      </c>
      <c r="J7" s="1"/>
    </row>
    <row r="8" spans="1:12" x14ac:dyDescent="0.25">
      <c r="B8" t="s">
        <v>8</v>
      </c>
      <c r="E8" s="1">
        <f>+Donations!H55</f>
        <v>13987</v>
      </c>
      <c r="F8" s="1"/>
      <c r="G8" s="1">
        <f>+Donations!H36</f>
        <v>13585</v>
      </c>
      <c r="H8" s="1"/>
      <c r="I8" s="1">
        <f>+Donations!H17</f>
        <v>15858.33</v>
      </c>
      <c r="J8" s="1"/>
    </row>
    <row r="9" spans="1:12" x14ac:dyDescent="0.25">
      <c r="B9" t="s">
        <v>23</v>
      </c>
      <c r="E9" s="1">
        <f>+Donations!I55</f>
        <v>14377</v>
      </c>
      <c r="F9" s="1"/>
      <c r="G9" s="1">
        <f>+Donations!I36</f>
        <v>14180</v>
      </c>
      <c r="H9" s="1"/>
      <c r="I9" s="1">
        <f>+Donations!I17</f>
        <v>12644.66</v>
      </c>
      <c r="J9" s="1"/>
    </row>
    <row r="10" spans="1:12" x14ac:dyDescent="0.25">
      <c r="B10" t="s">
        <v>25</v>
      </c>
      <c r="E10" s="1">
        <f>+Donations!J55</f>
        <v>0</v>
      </c>
      <c r="F10" s="1"/>
      <c r="G10" s="1">
        <f>+Donations!J36</f>
        <v>4251</v>
      </c>
      <c r="H10" s="1"/>
      <c r="I10" s="1">
        <f>+Donations!J17</f>
        <v>6474.2</v>
      </c>
      <c r="J10" s="1"/>
      <c r="L10" s="1"/>
    </row>
    <row r="11" spans="1:12" x14ac:dyDescent="0.25">
      <c r="B11" t="s">
        <v>11</v>
      </c>
      <c r="E11" s="1">
        <f>+Donations!K55</f>
        <v>5764</v>
      </c>
      <c r="F11" s="1"/>
      <c r="G11" s="1">
        <f>+Donations!K36</f>
        <v>2408</v>
      </c>
      <c r="H11" s="1"/>
      <c r="I11" s="1">
        <f>+Donations!K17</f>
        <v>6446.22</v>
      </c>
      <c r="J11" s="1"/>
    </row>
    <row r="12" spans="1:12" x14ac:dyDescent="0.25">
      <c r="B12" t="s">
        <v>24</v>
      </c>
      <c r="E12" s="1">
        <f>+Donations!L55</f>
        <v>1341</v>
      </c>
      <c r="F12" s="1"/>
      <c r="G12" s="1">
        <f>+Donations!L36</f>
        <v>361</v>
      </c>
      <c r="H12" s="1"/>
      <c r="I12" s="1">
        <f>+Donations!L17</f>
        <v>150.38999999999999</v>
      </c>
      <c r="J12" s="1"/>
    </row>
    <row r="13" spans="1:12" x14ac:dyDescent="0.25">
      <c r="A13" t="s">
        <v>0</v>
      </c>
      <c r="E13" s="2">
        <f>+SUM(E7:E12)</f>
        <v>108672</v>
      </c>
      <c r="G13" s="2">
        <f>+SUM(G7:G12)</f>
        <v>106619</v>
      </c>
      <c r="I13" s="2">
        <f>+SUM(I7:I12)</f>
        <v>110361.02</v>
      </c>
    </row>
    <row r="14" spans="1:12" x14ac:dyDescent="0.25">
      <c r="E14" s="1"/>
      <c r="F14" s="1">
        <v>108675</v>
      </c>
      <c r="G14" s="1"/>
      <c r="H14" s="1">
        <v>106624</v>
      </c>
      <c r="I14" s="1"/>
      <c r="J14" s="1">
        <f>+I13</f>
        <v>110361.02</v>
      </c>
    </row>
    <row r="15" spans="1:12" x14ac:dyDescent="0.25">
      <c r="A15" t="s">
        <v>1</v>
      </c>
      <c r="E15" s="1"/>
      <c r="F15" s="1">
        <v>8797</v>
      </c>
      <c r="G15" s="1"/>
      <c r="H15" s="1">
        <v>16090</v>
      </c>
      <c r="I15" s="1"/>
      <c r="J15" s="1">
        <v>7870.22</v>
      </c>
    </row>
    <row r="16" spans="1:12" x14ac:dyDescent="0.25">
      <c r="A16" t="s">
        <v>2</v>
      </c>
      <c r="E16" s="1"/>
      <c r="F16" s="1">
        <v>17902</v>
      </c>
      <c r="G16" s="1"/>
      <c r="H16" s="1">
        <v>9044</v>
      </c>
      <c r="I16" s="1"/>
      <c r="J16" s="1">
        <v>6667.78</v>
      </c>
    </row>
    <row r="17" spans="1:10" x14ac:dyDescent="0.25">
      <c r="A17" t="s">
        <v>3</v>
      </c>
      <c r="E17" s="1"/>
      <c r="F17" s="1">
        <v>316</v>
      </c>
      <c r="G17" s="1"/>
      <c r="H17" s="1"/>
      <c r="I17" s="1"/>
      <c r="J17" s="1"/>
    </row>
    <row r="18" spans="1:10" x14ac:dyDescent="0.25">
      <c r="E18" s="1"/>
      <c r="F18" s="1"/>
      <c r="G18" s="1"/>
      <c r="H18" s="1"/>
      <c r="I18" s="1"/>
      <c r="J18" s="1"/>
    </row>
    <row r="19" spans="1:10" x14ac:dyDescent="0.25">
      <c r="A19" t="s">
        <v>4</v>
      </c>
      <c r="E19" s="1"/>
      <c r="F19" s="2">
        <f>+SUM(F6:F18)</f>
        <v>135690</v>
      </c>
      <c r="G19" s="1"/>
      <c r="H19" s="2">
        <f>+SUM(H6:H18)</f>
        <v>131758</v>
      </c>
      <c r="I19" s="1"/>
      <c r="J19" s="2">
        <f>+SUM(J6:J18)</f>
        <v>124899.02</v>
      </c>
    </row>
    <row r="20" spans="1:10" x14ac:dyDescent="0.25">
      <c r="E20" s="1"/>
      <c r="F20" s="1"/>
      <c r="G20" s="1"/>
      <c r="H20" s="1"/>
      <c r="I20" s="1"/>
      <c r="J20" s="1"/>
    </row>
    <row r="21" spans="1:10" x14ac:dyDescent="0.25">
      <c r="A21" t="s">
        <v>26</v>
      </c>
      <c r="E21" s="1"/>
      <c r="F21" s="1">
        <v>19867</v>
      </c>
      <c r="G21" s="1"/>
      <c r="H21" s="1">
        <v>26766</v>
      </c>
      <c r="I21" s="1"/>
      <c r="J21" s="1">
        <v>23700.82</v>
      </c>
    </row>
    <row r="22" spans="1:10" x14ac:dyDescent="0.25">
      <c r="E22" s="1"/>
      <c r="F22" s="1"/>
      <c r="G22" s="1"/>
      <c r="H22" s="1"/>
      <c r="I22" s="1"/>
      <c r="J22" s="1"/>
    </row>
    <row r="23" spans="1:10" x14ac:dyDescent="0.25">
      <c r="B23" t="s">
        <v>82</v>
      </c>
      <c r="E23" s="1">
        <f>+'Charitable Expenditure'!E157</f>
        <v>35110</v>
      </c>
      <c r="F23" s="1"/>
      <c r="G23" s="1">
        <f>+'Charitable Expenditure'!E105</f>
        <v>37716</v>
      </c>
      <c r="H23" s="1"/>
      <c r="I23" s="1">
        <f>+'Charitable Expenditure'!E54</f>
        <v>45848.380000000005</v>
      </c>
      <c r="J23" s="1"/>
    </row>
    <row r="24" spans="1:10" x14ac:dyDescent="0.25">
      <c r="B24" t="s">
        <v>83</v>
      </c>
      <c r="E24" s="1">
        <f>+'Charitable Expenditure'!F157</f>
        <v>11309</v>
      </c>
      <c r="F24" s="1"/>
      <c r="G24" s="1">
        <f>+'Charitable Expenditure'!F105</f>
        <v>10680</v>
      </c>
      <c r="H24" s="1"/>
      <c r="I24" s="1">
        <f>+'Charitable Expenditure'!F54</f>
        <v>8555.07</v>
      </c>
      <c r="J24" s="1"/>
    </row>
    <row r="25" spans="1:10" x14ac:dyDescent="0.25">
      <c r="B25" t="s">
        <v>78</v>
      </c>
      <c r="E25" s="1">
        <f>+'Charitable Expenditure'!G157</f>
        <v>21714</v>
      </c>
      <c r="F25" s="1"/>
      <c r="G25" s="1">
        <f>+'Charitable Expenditure'!G105</f>
        <v>19996</v>
      </c>
      <c r="H25" s="1"/>
      <c r="I25" s="1">
        <f>+'Charitable Expenditure'!G54</f>
        <v>21007.66</v>
      </c>
      <c r="J25" s="1"/>
    </row>
    <row r="26" spans="1:10" x14ac:dyDescent="0.25">
      <c r="B26" t="s">
        <v>79</v>
      </c>
      <c r="E26" s="1">
        <f>+'Charitable Expenditure'!H157</f>
        <v>43903</v>
      </c>
      <c r="F26" s="1"/>
      <c r="G26" s="1">
        <f>+'Charitable Expenditure'!H105</f>
        <v>62954</v>
      </c>
      <c r="H26" s="1"/>
      <c r="I26" s="1">
        <f>+'Charitable Expenditure'!H54</f>
        <v>10382.619999999999</v>
      </c>
      <c r="J26" s="1"/>
    </row>
    <row r="27" spans="1:10" x14ac:dyDescent="0.25">
      <c r="B27" t="s">
        <v>81</v>
      </c>
      <c r="E27" s="1">
        <f>+'Charitable Expenditure'!I157</f>
        <v>4991</v>
      </c>
      <c r="F27" s="1"/>
      <c r="G27" s="1">
        <f>+'Charitable Expenditure'!I105</f>
        <v>6299</v>
      </c>
      <c r="H27" s="1"/>
      <c r="I27" s="1">
        <f>+'Charitable Expenditure'!I54</f>
        <v>8327</v>
      </c>
      <c r="J27" s="1"/>
    </row>
    <row r="28" spans="1:10" x14ac:dyDescent="0.25">
      <c r="B28" t="s">
        <v>9</v>
      </c>
      <c r="E28" s="1">
        <f>+'Charitable Expenditure'!J157</f>
        <v>2269</v>
      </c>
      <c r="F28" s="1"/>
      <c r="G28" s="1">
        <f>+'Charitable Expenditure'!J105</f>
        <v>2213</v>
      </c>
      <c r="H28" s="1"/>
      <c r="I28" s="1">
        <f>+'Charitable Expenditure'!J54</f>
        <v>1573.4</v>
      </c>
      <c r="J28" s="1"/>
    </row>
    <row r="29" spans="1:10" x14ac:dyDescent="0.25">
      <c r="A29" t="s">
        <v>5</v>
      </c>
      <c r="E29" s="2">
        <f>+SUM(E23:E28)</f>
        <v>119296</v>
      </c>
      <c r="G29" s="2">
        <f>+SUM(G23:G28)</f>
        <v>139858</v>
      </c>
      <c r="I29" s="2">
        <f>+SUM(I23:I28)</f>
        <v>95694.12999999999</v>
      </c>
    </row>
    <row r="30" spans="1:10" x14ac:dyDescent="0.25">
      <c r="E30" s="1"/>
      <c r="F30" s="1">
        <v>119312</v>
      </c>
      <c r="G30" s="1"/>
      <c r="H30" s="1">
        <v>139875</v>
      </c>
      <c r="I30" s="1"/>
      <c r="J30" s="1">
        <f>+I29</f>
        <v>95694.12999999999</v>
      </c>
    </row>
    <row r="31" spans="1:10" x14ac:dyDescent="0.25">
      <c r="E31" s="1"/>
      <c r="F31" s="1"/>
      <c r="G31" s="1"/>
      <c r="H31" s="1"/>
      <c r="I31" s="1"/>
      <c r="J31" s="1"/>
    </row>
    <row r="32" spans="1:10" x14ac:dyDescent="0.25">
      <c r="B32" t="s">
        <v>23</v>
      </c>
      <c r="E32" s="1">
        <f>+'Other Expenditure'!D34</f>
        <v>12646</v>
      </c>
      <c r="F32" s="1"/>
      <c r="G32" s="1">
        <f>+'Other Expenditure'!D22</f>
        <v>13452</v>
      </c>
      <c r="H32" s="1"/>
      <c r="I32" s="1">
        <f>+'Other Expenditure'!D11</f>
        <v>10025.060000000001</v>
      </c>
      <c r="J32" s="1"/>
    </row>
    <row r="33" spans="1:10" x14ac:dyDescent="0.25">
      <c r="B33" t="s">
        <v>32</v>
      </c>
      <c r="E33" s="1">
        <f>+'Other Expenditure'!E34</f>
        <v>5780</v>
      </c>
      <c r="F33" s="1"/>
      <c r="G33" s="1">
        <f>+'Other Expenditure'!E22</f>
        <v>2408</v>
      </c>
      <c r="H33" s="1"/>
      <c r="I33" s="1">
        <f>+'Other Expenditure'!E11</f>
        <v>6446.22</v>
      </c>
      <c r="J33" s="1"/>
    </row>
    <row r="34" spans="1:10" x14ac:dyDescent="0.25">
      <c r="B34" t="s">
        <v>24</v>
      </c>
      <c r="E34" s="1">
        <f>+'Other Expenditure'!F34</f>
        <v>0</v>
      </c>
      <c r="F34" s="1"/>
      <c r="G34" s="1">
        <f>+'Other Expenditure'!F22</f>
        <v>421</v>
      </c>
      <c r="H34" s="1"/>
      <c r="I34" s="1">
        <f>+'Other Expenditure'!F11</f>
        <v>0</v>
      </c>
      <c r="J34" s="1"/>
    </row>
    <row r="35" spans="1:10" x14ac:dyDescent="0.25">
      <c r="A35" t="s">
        <v>6</v>
      </c>
      <c r="E35" s="2">
        <f>+SUM(E32:E34)</f>
        <v>18426</v>
      </c>
      <c r="G35" s="2">
        <f>+SUM(G32:G34)</f>
        <v>16281</v>
      </c>
      <c r="I35" s="2">
        <f>+SUM(I32:I34)</f>
        <v>16471.280000000002</v>
      </c>
    </row>
    <row r="36" spans="1:10" x14ac:dyDescent="0.25">
      <c r="F36" s="1">
        <v>18427</v>
      </c>
      <c r="H36" s="1">
        <v>16282</v>
      </c>
      <c r="J36" s="1">
        <f>+I35</f>
        <v>16471.280000000002</v>
      </c>
    </row>
    <row r="37" spans="1:10" x14ac:dyDescent="0.25">
      <c r="F37" s="1"/>
      <c r="H37" s="1"/>
      <c r="J37" s="1"/>
    </row>
    <row r="38" spans="1:10" x14ac:dyDescent="0.25">
      <c r="F38" s="1"/>
      <c r="H38" s="1"/>
      <c r="J38" s="1"/>
    </row>
    <row r="40" spans="1:10" ht="15.75" x14ac:dyDescent="0.25">
      <c r="A40" s="4" t="s">
        <v>87</v>
      </c>
      <c r="B40" s="4"/>
      <c r="F40">
        <f>+SUM(F20:F39)</f>
        <v>157606</v>
      </c>
      <c r="H40">
        <f>+SUM(H20:H39)</f>
        <v>182923</v>
      </c>
      <c r="J40">
        <f>+SUM(J20:J39)</f>
        <v>135866.22999999998</v>
      </c>
    </row>
    <row r="42" spans="1:10" ht="15.75" x14ac:dyDescent="0.25">
      <c r="A42" s="4" t="s">
        <v>88</v>
      </c>
      <c r="B42" s="4"/>
      <c r="F42">
        <f>+F19-F40</f>
        <v>-21916</v>
      </c>
      <c r="H42">
        <f>+H19-H40</f>
        <v>-51165</v>
      </c>
      <c r="J42">
        <f>+J19-J40</f>
        <v>-10967.209999999977</v>
      </c>
    </row>
    <row r="44" spans="1:10" x14ac:dyDescent="0.25">
      <c r="E44" s="1"/>
      <c r="F44" s="1"/>
      <c r="H44" s="1"/>
      <c r="J44" s="1"/>
    </row>
    <row r="45" spans="1:10" x14ac:dyDescent="0.25">
      <c r="E45" s="1"/>
      <c r="H45" s="1"/>
      <c r="J45" s="1"/>
    </row>
    <row r="46" spans="1:10" x14ac:dyDescent="0.25">
      <c r="F46" s="1"/>
    </row>
    <row r="48" spans="1:10" x14ac:dyDescent="0.25">
      <c r="F48" s="1"/>
    </row>
    <row r="49" spans="5:10" x14ac:dyDescent="0.25">
      <c r="E49" s="1"/>
      <c r="F49" s="1"/>
      <c r="H49" s="1"/>
      <c r="J49" s="1"/>
    </row>
    <row r="50" spans="5:10" x14ac:dyDescent="0.25">
      <c r="E50" s="1"/>
      <c r="F50" s="1"/>
      <c r="H50" s="1"/>
      <c r="J50" s="1"/>
    </row>
    <row r="52" spans="5:10" x14ac:dyDescent="0.25">
      <c r="E52" s="1"/>
      <c r="F52" s="1"/>
      <c r="H52" s="1"/>
      <c r="J52" s="1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34" workbookViewId="0">
      <selection activeCell="I1" sqref="I1"/>
    </sheetView>
  </sheetViews>
  <sheetFormatPr defaultRowHeight="15" x14ac:dyDescent="0.25"/>
  <cols>
    <col min="5" max="5" width="10.140625" style="5" bestFit="1" customWidth="1"/>
    <col min="6" max="6" width="9.140625" style="5"/>
    <col min="7" max="11" width="9.28515625" style="5" bestFit="1" customWidth="1"/>
    <col min="12" max="12" width="10.140625" style="5" bestFit="1" customWidth="1"/>
  </cols>
  <sheetData>
    <row r="1" spans="1:12" x14ac:dyDescent="0.25">
      <c r="A1" t="s">
        <v>9</v>
      </c>
    </row>
    <row r="3" spans="1:12" x14ac:dyDescent="0.25">
      <c r="A3" t="s">
        <v>97</v>
      </c>
      <c r="E3" s="5" t="s">
        <v>108</v>
      </c>
      <c r="G3" s="5" t="s">
        <v>7</v>
      </c>
      <c r="H3" s="5" t="s">
        <v>8</v>
      </c>
      <c r="I3" s="5" t="s">
        <v>23</v>
      </c>
      <c r="J3" s="5" t="s">
        <v>12</v>
      </c>
      <c r="K3" s="5" t="s">
        <v>11</v>
      </c>
      <c r="L3" s="5" t="s">
        <v>24</v>
      </c>
    </row>
    <row r="5" spans="1:12" x14ac:dyDescent="0.25">
      <c r="A5" t="s">
        <v>13</v>
      </c>
      <c r="E5" s="5">
        <v>23799.25</v>
      </c>
      <c r="G5" s="5">
        <f>+E5</f>
        <v>23799.25</v>
      </c>
    </row>
    <row r="6" spans="1:12" x14ac:dyDescent="0.25">
      <c r="A6" t="s">
        <v>14</v>
      </c>
      <c r="E6" s="5">
        <v>22190.73</v>
      </c>
      <c r="G6" s="5">
        <f>+E6</f>
        <v>22190.73</v>
      </c>
    </row>
    <row r="7" spans="1:12" x14ac:dyDescent="0.25">
      <c r="A7" t="s">
        <v>15</v>
      </c>
      <c r="E7" s="5">
        <v>22797.24</v>
      </c>
      <c r="G7" s="5">
        <f>+E7</f>
        <v>22797.24</v>
      </c>
    </row>
    <row r="8" spans="1:12" x14ac:dyDescent="0.25">
      <c r="A8" t="s">
        <v>16</v>
      </c>
      <c r="E8" s="5">
        <v>15858.33</v>
      </c>
      <c r="H8" s="5">
        <f>+E8</f>
        <v>15858.33</v>
      </c>
    </row>
    <row r="9" spans="1:12" x14ac:dyDescent="0.25">
      <c r="A9" t="s">
        <v>17</v>
      </c>
      <c r="E9" s="5">
        <v>150.38999999999999</v>
      </c>
      <c r="L9" s="5">
        <f>+E9</f>
        <v>150.38999999999999</v>
      </c>
    </row>
    <row r="10" spans="1:12" x14ac:dyDescent="0.25">
      <c r="A10" t="s">
        <v>18</v>
      </c>
      <c r="E10" s="5">
        <v>7132.42</v>
      </c>
      <c r="I10" s="5">
        <f>+E10</f>
        <v>7132.42</v>
      </c>
    </row>
    <row r="11" spans="1:12" x14ac:dyDescent="0.25">
      <c r="A11" t="s">
        <v>19</v>
      </c>
      <c r="E11" s="5">
        <v>6446.22</v>
      </c>
      <c r="K11" s="5">
        <f>+E11</f>
        <v>6446.22</v>
      </c>
    </row>
    <row r="12" spans="1:12" x14ac:dyDescent="0.25">
      <c r="A12" t="s">
        <v>20</v>
      </c>
      <c r="L12" s="5">
        <f>+E12</f>
        <v>0</v>
      </c>
    </row>
    <row r="13" spans="1:12" x14ac:dyDescent="0.25">
      <c r="A13" t="s">
        <v>109</v>
      </c>
      <c r="E13" s="5">
        <v>6474.2</v>
      </c>
      <c r="J13" s="5">
        <f>+E13</f>
        <v>6474.2</v>
      </c>
    </row>
    <row r="14" spans="1:12" x14ac:dyDescent="0.25">
      <c r="A14" t="s">
        <v>10</v>
      </c>
      <c r="E14" s="5">
        <v>5385.29</v>
      </c>
      <c r="I14" s="5">
        <f>+E14</f>
        <v>5385.29</v>
      </c>
    </row>
    <row r="15" spans="1:12" x14ac:dyDescent="0.25">
      <c r="A15" t="s">
        <v>22</v>
      </c>
      <c r="E15" s="5">
        <v>126.95</v>
      </c>
      <c r="I15" s="5">
        <f>+E15</f>
        <v>126.95</v>
      </c>
    </row>
    <row r="17" spans="1:12" x14ac:dyDescent="0.25">
      <c r="E17" s="5">
        <f>+SUM(E4:E16)</f>
        <v>110361.01999999999</v>
      </c>
      <c r="G17" s="5">
        <f t="shared" ref="G17:L17" si="0">+SUM(G4:G16)</f>
        <v>68787.22</v>
      </c>
      <c r="H17" s="5">
        <f t="shared" si="0"/>
        <v>15858.33</v>
      </c>
      <c r="I17" s="5">
        <f t="shared" si="0"/>
        <v>12644.66</v>
      </c>
      <c r="J17" s="5">
        <f t="shared" si="0"/>
        <v>6474.2</v>
      </c>
      <c r="K17" s="5">
        <f t="shared" si="0"/>
        <v>6446.22</v>
      </c>
      <c r="L17" s="5">
        <f t="shared" si="0"/>
        <v>150.38999999999999</v>
      </c>
    </row>
    <row r="19" spans="1:12" x14ac:dyDescent="0.25">
      <c r="L19" s="5">
        <f>+SUM(G17:L17)</f>
        <v>110361.02</v>
      </c>
    </row>
    <row r="22" spans="1:12" x14ac:dyDescent="0.25">
      <c r="A22" t="s">
        <v>97</v>
      </c>
      <c r="E22" s="5" t="s">
        <v>89</v>
      </c>
      <c r="G22" s="5" t="s">
        <v>7</v>
      </c>
      <c r="H22" s="5" t="s">
        <v>8</v>
      </c>
      <c r="I22" s="5" t="s">
        <v>23</v>
      </c>
      <c r="J22" s="5" t="s">
        <v>12</v>
      </c>
      <c r="K22" s="5" t="s">
        <v>11</v>
      </c>
      <c r="L22" s="5" t="s">
        <v>24</v>
      </c>
    </row>
    <row r="24" spans="1:12" x14ac:dyDescent="0.25">
      <c r="A24" t="s">
        <v>13</v>
      </c>
      <c r="E24" s="5">
        <v>27704</v>
      </c>
      <c r="G24" s="5">
        <f>+E24</f>
        <v>27704</v>
      </c>
    </row>
    <row r="25" spans="1:12" x14ac:dyDescent="0.25">
      <c r="A25" t="s">
        <v>14</v>
      </c>
      <c r="E25" s="5">
        <v>21392</v>
      </c>
      <c r="G25" s="5">
        <f>+E25</f>
        <v>21392</v>
      </c>
    </row>
    <row r="26" spans="1:12" x14ac:dyDescent="0.25">
      <c r="A26" t="s">
        <v>15</v>
      </c>
      <c r="E26" s="5">
        <v>22738</v>
      </c>
      <c r="G26" s="5">
        <f>+E26</f>
        <v>22738</v>
      </c>
    </row>
    <row r="27" spans="1:12" x14ac:dyDescent="0.25">
      <c r="A27" t="s">
        <v>16</v>
      </c>
      <c r="E27" s="5">
        <v>13585</v>
      </c>
      <c r="H27" s="5">
        <f>+E27</f>
        <v>13585</v>
      </c>
    </row>
    <row r="28" spans="1:12" x14ac:dyDescent="0.25">
      <c r="A28" t="s">
        <v>17</v>
      </c>
      <c r="E28" s="5">
        <v>361</v>
      </c>
      <c r="L28" s="5">
        <f>+E28</f>
        <v>361</v>
      </c>
    </row>
    <row r="29" spans="1:12" x14ac:dyDescent="0.25">
      <c r="A29" t="s">
        <v>18</v>
      </c>
      <c r="E29" s="5">
        <v>8343</v>
      </c>
      <c r="I29" s="5">
        <f>+E29</f>
        <v>8343</v>
      </c>
    </row>
    <row r="30" spans="1:12" x14ac:dyDescent="0.25">
      <c r="A30" t="s">
        <v>19</v>
      </c>
      <c r="E30" s="5">
        <v>2408</v>
      </c>
      <c r="K30" s="5">
        <f>+E30</f>
        <v>2408</v>
      </c>
    </row>
    <row r="31" spans="1:12" x14ac:dyDescent="0.25">
      <c r="A31" t="s">
        <v>20</v>
      </c>
      <c r="L31" s="5">
        <f>+E31</f>
        <v>0</v>
      </c>
    </row>
    <row r="32" spans="1:12" x14ac:dyDescent="0.25">
      <c r="A32" t="s">
        <v>21</v>
      </c>
      <c r="E32" s="5">
        <v>4251</v>
      </c>
      <c r="J32" s="5">
        <f>+E32</f>
        <v>4251</v>
      </c>
    </row>
    <row r="33" spans="1:12" x14ac:dyDescent="0.25">
      <c r="A33" t="s">
        <v>10</v>
      </c>
      <c r="E33" s="5">
        <v>4372</v>
      </c>
      <c r="I33" s="5">
        <f>+E33</f>
        <v>4372</v>
      </c>
    </row>
    <row r="34" spans="1:12" x14ac:dyDescent="0.25">
      <c r="A34" t="s">
        <v>22</v>
      </c>
      <c r="E34" s="5">
        <v>1465</v>
      </c>
      <c r="I34" s="5">
        <f>+E34</f>
        <v>1465</v>
      </c>
    </row>
    <row r="36" spans="1:12" x14ac:dyDescent="0.25">
      <c r="E36" s="5">
        <f>+SUM(E23:E35)</f>
        <v>106619</v>
      </c>
      <c r="G36" s="5">
        <f t="shared" ref="G36:L36" si="1">+SUM(G23:G35)</f>
        <v>71834</v>
      </c>
      <c r="H36" s="5">
        <f t="shared" si="1"/>
        <v>13585</v>
      </c>
      <c r="I36" s="5">
        <f t="shared" si="1"/>
        <v>14180</v>
      </c>
      <c r="J36" s="5">
        <f t="shared" si="1"/>
        <v>4251</v>
      </c>
      <c r="K36" s="5">
        <f t="shared" si="1"/>
        <v>2408</v>
      </c>
      <c r="L36" s="5">
        <f t="shared" si="1"/>
        <v>361</v>
      </c>
    </row>
    <row r="38" spans="1:12" x14ac:dyDescent="0.25">
      <c r="L38" s="5">
        <f>+SUM(G36:L36)</f>
        <v>106619</v>
      </c>
    </row>
    <row r="41" spans="1:12" x14ac:dyDescent="0.25">
      <c r="A41" t="s">
        <v>97</v>
      </c>
      <c r="E41" s="5" t="s">
        <v>90</v>
      </c>
      <c r="G41" s="5" t="s">
        <v>7</v>
      </c>
      <c r="H41" s="5" t="s">
        <v>8</v>
      </c>
      <c r="I41" s="5" t="s">
        <v>23</v>
      </c>
      <c r="J41" s="5" t="s">
        <v>12</v>
      </c>
      <c r="K41" s="5" t="s">
        <v>11</v>
      </c>
      <c r="L41" s="5" t="s">
        <v>24</v>
      </c>
    </row>
    <row r="43" spans="1:12" x14ac:dyDescent="0.25">
      <c r="A43" t="s">
        <v>13</v>
      </c>
      <c r="E43" s="5">
        <v>27339</v>
      </c>
      <c r="G43" s="5">
        <f>+E43</f>
        <v>27339</v>
      </c>
    </row>
    <row r="44" spans="1:12" x14ac:dyDescent="0.25">
      <c r="A44" t="s">
        <v>14</v>
      </c>
      <c r="E44" s="5">
        <v>23234</v>
      </c>
      <c r="G44" s="5">
        <f>+E44</f>
        <v>23234</v>
      </c>
    </row>
    <row r="45" spans="1:12" x14ac:dyDescent="0.25">
      <c r="A45" t="s">
        <v>15</v>
      </c>
      <c r="E45" s="5">
        <v>22630</v>
      </c>
      <c r="G45" s="5">
        <f>+E45</f>
        <v>22630</v>
      </c>
    </row>
    <row r="46" spans="1:12" x14ac:dyDescent="0.25">
      <c r="A46" t="s">
        <v>16</v>
      </c>
      <c r="E46" s="5">
        <v>13987</v>
      </c>
      <c r="H46" s="5">
        <f>+E46</f>
        <v>13987</v>
      </c>
    </row>
    <row r="47" spans="1:12" x14ac:dyDescent="0.25">
      <c r="A47" t="s">
        <v>17</v>
      </c>
      <c r="E47" s="5">
        <v>1349</v>
      </c>
      <c r="L47" s="5">
        <f>+E47</f>
        <v>1349</v>
      </c>
    </row>
    <row r="48" spans="1:12" x14ac:dyDescent="0.25">
      <c r="A48" t="s">
        <v>18</v>
      </c>
      <c r="E48" s="5">
        <v>10249</v>
      </c>
      <c r="I48" s="5">
        <f>+E48</f>
        <v>10249</v>
      </c>
    </row>
    <row r="49" spans="1:12" x14ac:dyDescent="0.25">
      <c r="A49" t="s">
        <v>19</v>
      </c>
      <c r="E49" s="5">
        <v>5764</v>
      </c>
      <c r="K49" s="5">
        <f>+E49</f>
        <v>5764</v>
      </c>
    </row>
    <row r="50" spans="1:12" x14ac:dyDescent="0.25">
      <c r="A50" t="s">
        <v>20</v>
      </c>
      <c r="E50" s="5">
        <v>-8</v>
      </c>
      <c r="L50" s="5">
        <f>+E50</f>
        <v>-8</v>
      </c>
    </row>
    <row r="51" spans="1:12" x14ac:dyDescent="0.25">
      <c r="A51" t="s">
        <v>21</v>
      </c>
      <c r="J51" s="5">
        <f>+E51</f>
        <v>0</v>
      </c>
    </row>
    <row r="52" spans="1:12" x14ac:dyDescent="0.25">
      <c r="A52" t="s">
        <v>10</v>
      </c>
      <c r="E52" s="5">
        <v>4128</v>
      </c>
      <c r="I52" s="5">
        <f>+E52</f>
        <v>4128</v>
      </c>
    </row>
    <row r="53" spans="1:12" x14ac:dyDescent="0.25">
      <c r="A53" t="s">
        <v>22</v>
      </c>
    </row>
    <row r="55" spans="1:12" x14ac:dyDescent="0.25">
      <c r="E55" s="5">
        <f>+SUM(E42:E54)</f>
        <v>108672</v>
      </c>
      <c r="G55" s="5">
        <f t="shared" ref="G55" si="2">+SUM(G42:G54)</f>
        <v>73203</v>
      </c>
      <c r="H55" s="5">
        <f t="shared" ref="H55" si="3">+SUM(H42:H54)</f>
        <v>13987</v>
      </c>
      <c r="I55" s="5">
        <f t="shared" ref="I55" si="4">+SUM(I42:I54)</f>
        <v>14377</v>
      </c>
      <c r="J55" s="5">
        <f t="shared" ref="J55" si="5">+SUM(J42:J54)</f>
        <v>0</v>
      </c>
      <c r="K55" s="5">
        <f t="shared" ref="K55:L55" si="6">+SUM(K42:K54)</f>
        <v>5764</v>
      </c>
      <c r="L55" s="5">
        <f t="shared" si="6"/>
        <v>1341</v>
      </c>
    </row>
    <row r="57" spans="1:12" x14ac:dyDescent="0.25">
      <c r="L57" s="5">
        <f>+SUM(G55:L55)</f>
        <v>108672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opLeftCell="A102" workbookViewId="0">
      <selection activeCell="H127" sqref="H127"/>
    </sheetView>
  </sheetViews>
  <sheetFormatPr defaultRowHeight="15" x14ac:dyDescent="0.25"/>
  <cols>
    <col min="2" max="2" width="18.28515625" customWidth="1"/>
    <col min="8" max="8" width="9.140625" style="14"/>
  </cols>
  <sheetData>
    <row r="1" spans="1:10" x14ac:dyDescent="0.25">
      <c r="A1" t="s">
        <v>27</v>
      </c>
    </row>
    <row r="4" spans="1:10" x14ac:dyDescent="0.25">
      <c r="C4" t="s">
        <v>108</v>
      </c>
      <c r="E4" t="s">
        <v>77</v>
      </c>
      <c r="F4" t="s">
        <v>80</v>
      </c>
      <c r="G4" t="s">
        <v>78</v>
      </c>
      <c r="H4" s="14" t="s">
        <v>79</v>
      </c>
      <c r="I4" t="s">
        <v>81</v>
      </c>
      <c r="J4" t="s">
        <v>9</v>
      </c>
    </row>
    <row r="5" spans="1:10" x14ac:dyDescent="0.25">
      <c r="A5" t="s">
        <v>28</v>
      </c>
      <c r="C5">
        <v>3204.67</v>
      </c>
      <c r="E5">
        <f t="shared" ref="E5:E11" si="0">+C5</f>
        <v>3204.67</v>
      </c>
    </row>
    <row r="6" spans="1:10" x14ac:dyDescent="0.25">
      <c r="A6" t="s">
        <v>33</v>
      </c>
      <c r="C6">
        <v>3399.23</v>
      </c>
      <c r="E6">
        <f t="shared" si="0"/>
        <v>3399.23</v>
      </c>
    </row>
    <row r="7" spans="1:10" x14ac:dyDescent="0.25">
      <c r="A7" t="s">
        <v>34</v>
      </c>
      <c r="C7">
        <v>2213</v>
      </c>
      <c r="E7">
        <f t="shared" si="0"/>
        <v>2213</v>
      </c>
    </row>
    <row r="8" spans="1:10" x14ac:dyDescent="0.25">
      <c r="A8" t="s">
        <v>35</v>
      </c>
      <c r="C8">
        <v>617.79</v>
      </c>
      <c r="E8">
        <f t="shared" si="0"/>
        <v>617.79</v>
      </c>
    </row>
    <row r="9" spans="1:10" x14ac:dyDescent="0.25">
      <c r="A9" t="s">
        <v>36</v>
      </c>
      <c r="C9">
        <v>3232.42</v>
      </c>
      <c r="E9">
        <f t="shared" si="0"/>
        <v>3232.42</v>
      </c>
    </row>
    <row r="10" spans="1:10" x14ac:dyDescent="0.25">
      <c r="A10" t="s">
        <v>37</v>
      </c>
      <c r="C10">
        <v>9704.64</v>
      </c>
      <c r="E10">
        <f t="shared" si="0"/>
        <v>9704.64</v>
      </c>
    </row>
    <row r="11" spans="1:10" x14ac:dyDescent="0.25">
      <c r="A11" t="s">
        <v>38</v>
      </c>
      <c r="C11">
        <v>38.36</v>
      </c>
      <c r="E11">
        <f t="shared" si="0"/>
        <v>38.36</v>
      </c>
    </row>
    <row r="12" spans="1:10" x14ac:dyDescent="0.25">
      <c r="A12" t="s">
        <v>39</v>
      </c>
      <c r="C12">
        <v>605.54999999999995</v>
      </c>
      <c r="F12">
        <f t="shared" ref="F12:F25" si="1">+C12</f>
        <v>605.54999999999995</v>
      </c>
    </row>
    <row r="13" spans="1:10" x14ac:dyDescent="0.25">
      <c r="A13" t="s">
        <v>40</v>
      </c>
      <c r="C13">
        <v>0</v>
      </c>
      <c r="F13">
        <f t="shared" si="1"/>
        <v>0</v>
      </c>
    </row>
    <row r="14" spans="1:10" x14ac:dyDescent="0.25">
      <c r="A14" t="s">
        <v>41</v>
      </c>
      <c r="C14">
        <v>80</v>
      </c>
      <c r="F14">
        <f t="shared" si="1"/>
        <v>80</v>
      </c>
    </row>
    <row r="15" spans="1:10" x14ac:dyDescent="0.25">
      <c r="A15" t="s">
        <v>42</v>
      </c>
      <c r="C15">
        <v>724.99</v>
      </c>
      <c r="F15">
        <f t="shared" si="1"/>
        <v>724.99</v>
      </c>
    </row>
    <row r="16" spans="1:10" x14ac:dyDescent="0.25">
      <c r="A16" t="s">
        <v>43</v>
      </c>
      <c r="C16">
        <v>1639.45</v>
      </c>
      <c r="F16">
        <f t="shared" si="1"/>
        <v>1639.45</v>
      </c>
    </row>
    <row r="17" spans="1:7" x14ac:dyDescent="0.25">
      <c r="A17" t="s">
        <v>44</v>
      </c>
      <c r="C17">
        <v>616.61</v>
      </c>
      <c r="F17">
        <f t="shared" si="1"/>
        <v>616.61</v>
      </c>
    </row>
    <row r="18" spans="1:7" x14ac:dyDescent="0.25">
      <c r="A18" t="s">
        <v>45</v>
      </c>
      <c r="C18">
        <v>1369.12</v>
      </c>
      <c r="F18">
        <f t="shared" si="1"/>
        <v>1369.12</v>
      </c>
    </row>
    <row r="19" spans="1:7" x14ac:dyDescent="0.25">
      <c r="A19" t="s">
        <v>46</v>
      </c>
      <c r="C19">
        <v>297.58</v>
      </c>
      <c r="F19">
        <f t="shared" si="1"/>
        <v>297.58</v>
      </c>
    </row>
    <row r="20" spans="1:7" x14ac:dyDescent="0.25">
      <c r="A20" t="s">
        <v>47</v>
      </c>
      <c r="C20">
        <v>240</v>
      </c>
      <c r="F20">
        <f t="shared" si="1"/>
        <v>240</v>
      </c>
    </row>
    <row r="21" spans="1:7" x14ac:dyDescent="0.25">
      <c r="A21" t="s">
        <v>48</v>
      </c>
      <c r="C21">
        <v>818.57</v>
      </c>
      <c r="F21">
        <f t="shared" si="1"/>
        <v>818.57</v>
      </c>
    </row>
    <row r="22" spans="1:7" x14ac:dyDescent="0.25">
      <c r="A22" t="s">
        <v>49</v>
      </c>
      <c r="C22">
        <v>564.29999999999995</v>
      </c>
      <c r="F22">
        <f t="shared" si="1"/>
        <v>564.29999999999995</v>
      </c>
    </row>
    <row r="23" spans="1:7" x14ac:dyDescent="0.25">
      <c r="A23" t="s">
        <v>50</v>
      </c>
      <c r="C23">
        <v>1350.9</v>
      </c>
      <c r="F23">
        <f t="shared" si="1"/>
        <v>1350.9</v>
      </c>
    </row>
    <row r="24" spans="1:7" x14ac:dyDescent="0.25">
      <c r="A24" t="s">
        <v>51</v>
      </c>
      <c r="C24">
        <v>248</v>
      </c>
      <c r="F24">
        <f t="shared" si="1"/>
        <v>248</v>
      </c>
    </row>
    <row r="25" spans="1:7" x14ac:dyDescent="0.25">
      <c r="A25" t="s">
        <v>52</v>
      </c>
      <c r="C25">
        <v>0</v>
      </c>
      <c r="F25">
        <f t="shared" si="1"/>
        <v>0</v>
      </c>
    </row>
    <row r="26" spans="1:7" x14ac:dyDescent="0.25">
      <c r="A26" t="s">
        <v>110</v>
      </c>
      <c r="C26">
        <v>825</v>
      </c>
      <c r="E26">
        <f>+C26</f>
        <v>825</v>
      </c>
    </row>
    <row r="27" spans="1:7" x14ac:dyDescent="0.25">
      <c r="A27" t="s">
        <v>53</v>
      </c>
      <c r="C27">
        <v>19885.72</v>
      </c>
      <c r="E27">
        <f>+C27</f>
        <v>19885.72</v>
      </c>
    </row>
    <row r="28" spans="1:7" x14ac:dyDescent="0.25">
      <c r="A28" t="s">
        <v>54</v>
      </c>
      <c r="C28">
        <v>2089.5500000000002</v>
      </c>
      <c r="E28">
        <f>+C28</f>
        <v>2089.5500000000002</v>
      </c>
    </row>
    <row r="29" spans="1:7" x14ac:dyDescent="0.25">
      <c r="A29" t="s">
        <v>70</v>
      </c>
      <c r="G29">
        <f t="shared" ref="G29:G34" si="2">+C29</f>
        <v>0</v>
      </c>
    </row>
    <row r="30" spans="1:7" x14ac:dyDescent="0.25">
      <c r="A30" t="s">
        <v>55</v>
      </c>
      <c r="C30">
        <v>5484.71</v>
      </c>
      <c r="G30">
        <f t="shared" si="2"/>
        <v>5484.71</v>
      </c>
    </row>
    <row r="31" spans="1:7" x14ac:dyDescent="0.25">
      <c r="A31" t="s">
        <v>56</v>
      </c>
      <c r="C31">
        <v>5293.05</v>
      </c>
      <c r="G31">
        <f t="shared" si="2"/>
        <v>5293.05</v>
      </c>
    </row>
    <row r="32" spans="1:7" x14ac:dyDescent="0.25">
      <c r="A32" t="s">
        <v>57</v>
      </c>
      <c r="C32">
        <v>1733.23</v>
      </c>
      <c r="G32">
        <f t="shared" si="2"/>
        <v>1733.23</v>
      </c>
    </row>
    <row r="33" spans="1:9" x14ac:dyDescent="0.25">
      <c r="A33" t="s">
        <v>58</v>
      </c>
      <c r="C33">
        <v>3165.04</v>
      </c>
      <c r="G33">
        <f t="shared" si="2"/>
        <v>3165.04</v>
      </c>
    </row>
    <row r="34" spans="1:9" x14ac:dyDescent="0.25">
      <c r="A34" t="s">
        <v>59</v>
      </c>
      <c r="C34">
        <v>5331.63</v>
      </c>
      <c r="G34">
        <f t="shared" si="2"/>
        <v>5331.63</v>
      </c>
    </row>
    <row r="35" spans="1:9" x14ac:dyDescent="0.25">
      <c r="A35" t="s">
        <v>60</v>
      </c>
      <c r="C35">
        <v>557.77</v>
      </c>
      <c r="H35" s="14">
        <f>+C35</f>
        <v>557.77</v>
      </c>
    </row>
    <row r="36" spans="1:9" x14ac:dyDescent="0.25">
      <c r="A36" t="s">
        <v>61</v>
      </c>
      <c r="C36">
        <v>125.36</v>
      </c>
      <c r="H36" s="14">
        <f>+C36</f>
        <v>125.36</v>
      </c>
    </row>
    <row r="37" spans="1:9" x14ac:dyDescent="0.25">
      <c r="A37" t="s">
        <v>62</v>
      </c>
      <c r="C37">
        <v>2503.81</v>
      </c>
      <c r="H37" s="14">
        <f>+C37</f>
        <v>2503.81</v>
      </c>
    </row>
    <row r="38" spans="1:9" x14ac:dyDescent="0.25">
      <c r="A38" t="s">
        <v>63</v>
      </c>
      <c r="C38">
        <v>1351.14</v>
      </c>
      <c r="H38" s="14">
        <f>+C38</f>
        <v>1351.14</v>
      </c>
    </row>
    <row r="39" spans="1:9" x14ac:dyDescent="0.25">
      <c r="A39" t="s">
        <v>64</v>
      </c>
      <c r="C39">
        <v>416.58</v>
      </c>
      <c r="H39" s="14">
        <f>+C39</f>
        <v>416.58</v>
      </c>
    </row>
    <row r="40" spans="1:9" x14ac:dyDescent="0.25">
      <c r="A40" t="s">
        <v>65</v>
      </c>
      <c r="C40">
        <v>1059.18</v>
      </c>
      <c r="I40">
        <f>+C40</f>
        <v>1059.18</v>
      </c>
    </row>
    <row r="41" spans="1:9" x14ac:dyDescent="0.25">
      <c r="A41" t="s">
        <v>66</v>
      </c>
      <c r="C41">
        <v>258.35000000000002</v>
      </c>
      <c r="I41">
        <f>+C41</f>
        <v>258.35000000000002</v>
      </c>
    </row>
    <row r="42" spans="1:9" x14ac:dyDescent="0.25">
      <c r="A42" t="s">
        <v>67</v>
      </c>
      <c r="C42">
        <v>1219.98</v>
      </c>
      <c r="I42">
        <f>+C42</f>
        <v>1219.98</v>
      </c>
    </row>
    <row r="43" spans="1:9" x14ac:dyDescent="0.25">
      <c r="A43" t="s">
        <v>68</v>
      </c>
      <c r="C43">
        <v>3510.73</v>
      </c>
      <c r="I43">
        <f>+C43</f>
        <v>3510.73</v>
      </c>
    </row>
    <row r="44" spans="1:9" x14ac:dyDescent="0.25">
      <c r="A44" t="s">
        <v>69</v>
      </c>
      <c r="C44">
        <v>1903.86</v>
      </c>
      <c r="I44">
        <f>+C44</f>
        <v>1903.86</v>
      </c>
    </row>
    <row r="45" spans="1:9" x14ac:dyDescent="0.25">
      <c r="A45" t="s">
        <v>71</v>
      </c>
    </row>
    <row r="46" spans="1:9" x14ac:dyDescent="0.25">
      <c r="A46" t="s">
        <v>72</v>
      </c>
      <c r="C46">
        <v>40</v>
      </c>
      <c r="I46">
        <f>+C46</f>
        <v>40</v>
      </c>
    </row>
    <row r="47" spans="1:9" x14ac:dyDescent="0.25">
      <c r="A47" t="s">
        <v>73</v>
      </c>
      <c r="C47">
        <v>0</v>
      </c>
      <c r="I47">
        <f>+C47</f>
        <v>0</v>
      </c>
    </row>
    <row r="48" spans="1:9" x14ac:dyDescent="0.25">
      <c r="A48" t="s">
        <v>24</v>
      </c>
      <c r="C48">
        <v>334.9</v>
      </c>
      <c r="I48">
        <f>+C48</f>
        <v>334.9</v>
      </c>
    </row>
    <row r="49" spans="1:10" x14ac:dyDescent="0.25">
      <c r="A49" t="s">
        <v>74</v>
      </c>
      <c r="C49">
        <v>1573.4</v>
      </c>
      <c r="J49">
        <f>+C49</f>
        <v>1573.4</v>
      </c>
    </row>
    <row r="50" spans="1:10" x14ac:dyDescent="0.25">
      <c r="A50" t="s">
        <v>75</v>
      </c>
      <c r="C50">
        <v>638</v>
      </c>
      <c r="E50">
        <f>+C50</f>
        <v>638</v>
      </c>
    </row>
    <row r="51" spans="1:10" x14ac:dyDescent="0.25">
      <c r="A51" t="s">
        <v>76</v>
      </c>
      <c r="C51">
        <v>3182.46</v>
      </c>
      <c r="H51" s="14">
        <f>+C51</f>
        <v>3182.46</v>
      </c>
    </row>
    <row r="52" spans="1:10" x14ac:dyDescent="0.25">
      <c r="A52" t="s">
        <v>111</v>
      </c>
      <c r="C52">
        <v>2245.5</v>
      </c>
      <c r="H52" s="14">
        <f>+C52</f>
        <v>2245.5</v>
      </c>
    </row>
    <row r="54" spans="1:10" x14ac:dyDescent="0.25">
      <c r="C54">
        <f>+SUM(C4:C53)</f>
        <v>95694.13</v>
      </c>
      <c r="E54">
        <f t="shared" ref="E54:J54" si="3">+SUM(E4:E53)</f>
        <v>45848.380000000005</v>
      </c>
      <c r="F54">
        <f t="shared" si="3"/>
        <v>8555.07</v>
      </c>
      <c r="G54">
        <f t="shared" si="3"/>
        <v>21007.66</v>
      </c>
      <c r="H54" s="14">
        <f t="shared" si="3"/>
        <v>10382.619999999999</v>
      </c>
      <c r="I54">
        <f t="shared" si="3"/>
        <v>8327</v>
      </c>
      <c r="J54">
        <f t="shared" si="3"/>
        <v>1573.4</v>
      </c>
    </row>
    <row r="55" spans="1:10" x14ac:dyDescent="0.25">
      <c r="J55">
        <f>+SUM(E54:J54)</f>
        <v>95694.12999999999</v>
      </c>
    </row>
    <row r="58" spans="1:10" x14ac:dyDescent="0.25">
      <c r="C58" t="s">
        <v>89</v>
      </c>
      <c r="E58" t="s">
        <v>77</v>
      </c>
      <c r="F58" t="s">
        <v>80</v>
      </c>
      <c r="G58" t="s">
        <v>78</v>
      </c>
      <c r="H58" s="14" t="s">
        <v>79</v>
      </c>
      <c r="I58" t="s">
        <v>81</v>
      </c>
      <c r="J58" t="s">
        <v>9</v>
      </c>
    </row>
    <row r="59" spans="1:10" x14ac:dyDescent="0.25">
      <c r="A59" t="s">
        <v>28</v>
      </c>
      <c r="C59">
        <v>3145</v>
      </c>
      <c r="E59">
        <f t="shared" ref="E59:E64" si="4">+C59</f>
        <v>3145</v>
      </c>
    </row>
    <row r="60" spans="1:10" x14ac:dyDescent="0.25">
      <c r="A60" t="s">
        <v>33</v>
      </c>
      <c r="C60">
        <v>3367</v>
      </c>
      <c r="E60">
        <f t="shared" si="4"/>
        <v>3367</v>
      </c>
    </row>
    <row r="61" spans="1:10" x14ac:dyDescent="0.25">
      <c r="A61" t="s">
        <v>34</v>
      </c>
      <c r="C61">
        <v>1500</v>
      </c>
      <c r="E61">
        <f t="shared" si="4"/>
        <v>1500</v>
      </c>
    </row>
    <row r="62" spans="1:10" x14ac:dyDescent="0.25">
      <c r="A62" t="s">
        <v>35</v>
      </c>
      <c r="C62">
        <v>291</v>
      </c>
      <c r="E62">
        <f t="shared" si="4"/>
        <v>291</v>
      </c>
    </row>
    <row r="63" spans="1:10" x14ac:dyDescent="0.25">
      <c r="A63" t="s">
        <v>36</v>
      </c>
      <c r="C63">
        <v>3195</v>
      </c>
      <c r="E63">
        <f t="shared" si="4"/>
        <v>3195</v>
      </c>
    </row>
    <row r="64" spans="1:10" x14ac:dyDescent="0.25">
      <c r="A64" t="s">
        <v>37</v>
      </c>
      <c r="C64">
        <v>5465</v>
      </c>
      <c r="E64">
        <f t="shared" si="4"/>
        <v>5465</v>
      </c>
    </row>
    <row r="65" spans="1:6" x14ac:dyDescent="0.25">
      <c r="A65" t="s">
        <v>38</v>
      </c>
    </row>
    <row r="66" spans="1:6" x14ac:dyDescent="0.25">
      <c r="A66" t="s">
        <v>39</v>
      </c>
      <c r="C66">
        <v>665</v>
      </c>
      <c r="F66">
        <f t="shared" ref="F66:F79" si="5">+C66</f>
        <v>665</v>
      </c>
    </row>
    <row r="67" spans="1:6" x14ac:dyDescent="0.25">
      <c r="A67" t="s">
        <v>40</v>
      </c>
      <c r="C67">
        <v>52</v>
      </c>
      <c r="F67">
        <f t="shared" si="5"/>
        <v>52</v>
      </c>
    </row>
    <row r="68" spans="1:6" x14ac:dyDescent="0.25">
      <c r="A68" t="s">
        <v>41</v>
      </c>
      <c r="C68">
        <v>150</v>
      </c>
      <c r="F68">
        <f t="shared" si="5"/>
        <v>150</v>
      </c>
    </row>
    <row r="69" spans="1:6" x14ac:dyDescent="0.25">
      <c r="A69" t="s">
        <v>42</v>
      </c>
      <c r="C69">
        <v>2357</v>
      </c>
      <c r="F69">
        <f t="shared" si="5"/>
        <v>2357</v>
      </c>
    </row>
    <row r="70" spans="1:6" x14ac:dyDescent="0.25">
      <c r="A70" t="s">
        <v>43</v>
      </c>
      <c r="C70">
        <v>630</v>
      </c>
      <c r="F70">
        <f t="shared" si="5"/>
        <v>630</v>
      </c>
    </row>
    <row r="71" spans="1:6" x14ac:dyDescent="0.25">
      <c r="A71" t="s">
        <v>44</v>
      </c>
      <c r="C71">
        <v>751</v>
      </c>
      <c r="F71">
        <f t="shared" si="5"/>
        <v>751</v>
      </c>
    </row>
    <row r="72" spans="1:6" x14ac:dyDescent="0.25">
      <c r="A72" t="s">
        <v>45</v>
      </c>
      <c r="C72">
        <v>2952</v>
      </c>
      <c r="F72">
        <f t="shared" si="5"/>
        <v>2952</v>
      </c>
    </row>
    <row r="73" spans="1:6" x14ac:dyDescent="0.25">
      <c r="A73" t="s">
        <v>46</v>
      </c>
      <c r="C73">
        <v>110</v>
      </c>
      <c r="F73">
        <f t="shared" si="5"/>
        <v>110</v>
      </c>
    </row>
    <row r="74" spans="1:6" x14ac:dyDescent="0.25">
      <c r="A74" t="s">
        <v>47</v>
      </c>
      <c r="C74">
        <v>242</v>
      </c>
      <c r="F74">
        <f t="shared" si="5"/>
        <v>242</v>
      </c>
    </row>
    <row r="75" spans="1:6" x14ac:dyDescent="0.25">
      <c r="A75" t="s">
        <v>48</v>
      </c>
      <c r="C75">
        <v>498</v>
      </c>
      <c r="F75">
        <f t="shared" si="5"/>
        <v>498</v>
      </c>
    </row>
    <row r="76" spans="1:6" x14ac:dyDescent="0.25">
      <c r="A76" t="s">
        <v>49</v>
      </c>
      <c r="C76">
        <v>552</v>
      </c>
      <c r="F76">
        <f t="shared" si="5"/>
        <v>552</v>
      </c>
    </row>
    <row r="77" spans="1:6" x14ac:dyDescent="0.25">
      <c r="A77" t="s">
        <v>50</v>
      </c>
      <c r="C77">
        <v>699</v>
      </c>
      <c r="F77">
        <f t="shared" si="5"/>
        <v>699</v>
      </c>
    </row>
    <row r="78" spans="1:6" x14ac:dyDescent="0.25">
      <c r="A78" t="s">
        <v>51</v>
      </c>
      <c r="C78">
        <v>821</v>
      </c>
      <c r="F78">
        <f t="shared" si="5"/>
        <v>821</v>
      </c>
    </row>
    <row r="79" spans="1:6" x14ac:dyDescent="0.25">
      <c r="A79" t="s">
        <v>52</v>
      </c>
      <c r="C79">
        <v>201</v>
      </c>
      <c r="F79">
        <f t="shared" si="5"/>
        <v>201</v>
      </c>
    </row>
    <row r="80" spans="1:6" x14ac:dyDescent="0.25">
      <c r="A80" t="s">
        <v>53</v>
      </c>
      <c r="C80">
        <v>18067</v>
      </c>
      <c r="E80">
        <f>+C80</f>
        <v>18067</v>
      </c>
    </row>
    <row r="81" spans="1:9" x14ac:dyDescent="0.25">
      <c r="A81" t="s">
        <v>54</v>
      </c>
      <c r="C81">
        <v>1922</v>
      </c>
      <c r="E81">
        <f>+C81</f>
        <v>1922</v>
      </c>
    </row>
    <row r="82" spans="1:9" x14ac:dyDescent="0.25">
      <c r="A82" t="s">
        <v>70</v>
      </c>
      <c r="C82">
        <v>0</v>
      </c>
      <c r="G82">
        <f t="shared" ref="G82:G87" si="6">+C82</f>
        <v>0</v>
      </c>
    </row>
    <row r="83" spans="1:9" x14ac:dyDescent="0.25">
      <c r="A83" t="s">
        <v>55</v>
      </c>
      <c r="C83">
        <v>5354</v>
      </c>
      <c r="G83">
        <f t="shared" si="6"/>
        <v>5354</v>
      </c>
    </row>
    <row r="84" spans="1:9" x14ac:dyDescent="0.25">
      <c r="A84" t="s">
        <v>56</v>
      </c>
      <c r="C84">
        <v>5425</v>
      </c>
      <c r="G84">
        <f t="shared" si="6"/>
        <v>5425</v>
      </c>
    </row>
    <row r="85" spans="1:9" x14ac:dyDescent="0.25">
      <c r="A85" t="s">
        <v>57</v>
      </c>
      <c r="C85">
        <v>1676</v>
      </c>
      <c r="G85">
        <f t="shared" si="6"/>
        <v>1676</v>
      </c>
    </row>
    <row r="86" spans="1:9" x14ac:dyDescent="0.25">
      <c r="A86" t="s">
        <v>58</v>
      </c>
      <c r="C86">
        <v>2466</v>
      </c>
      <c r="G86">
        <f t="shared" si="6"/>
        <v>2466</v>
      </c>
    </row>
    <row r="87" spans="1:9" x14ac:dyDescent="0.25">
      <c r="A87" t="s">
        <v>59</v>
      </c>
      <c r="C87">
        <v>5075</v>
      </c>
      <c r="G87">
        <f t="shared" si="6"/>
        <v>5075</v>
      </c>
    </row>
    <row r="88" spans="1:9" x14ac:dyDescent="0.25">
      <c r="A88" t="s">
        <v>60</v>
      </c>
      <c r="C88">
        <v>2724</v>
      </c>
      <c r="H88" s="14">
        <f>+C88</f>
        <v>2724</v>
      </c>
    </row>
    <row r="89" spans="1:9" x14ac:dyDescent="0.25">
      <c r="A89" t="s">
        <v>61</v>
      </c>
      <c r="C89">
        <v>334</v>
      </c>
      <c r="H89" s="14">
        <f>+C89</f>
        <v>334</v>
      </c>
    </row>
    <row r="90" spans="1:9" x14ac:dyDescent="0.25">
      <c r="A90" t="s">
        <v>62</v>
      </c>
      <c r="C90">
        <v>5698</v>
      </c>
      <c r="H90" s="14">
        <f>+C90</f>
        <v>5698</v>
      </c>
    </row>
    <row r="91" spans="1:9" x14ac:dyDescent="0.25">
      <c r="A91" t="s">
        <v>63</v>
      </c>
      <c r="C91">
        <v>2063</v>
      </c>
      <c r="H91" s="14">
        <f>+C91</f>
        <v>2063</v>
      </c>
    </row>
    <row r="92" spans="1:9" x14ac:dyDescent="0.25">
      <c r="A92" t="s">
        <v>64</v>
      </c>
      <c r="C92">
        <v>3200</v>
      </c>
      <c r="H92" s="14">
        <f>+C92</f>
        <v>3200</v>
      </c>
    </row>
    <row r="93" spans="1:9" x14ac:dyDescent="0.25">
      <c r="A93" t="s">
        <v>65</v>
      </c>
      <c r="C93">
        <v>1238</v>
      </c>
      <c r="I93">
        <f>+C93</f>
        <v>1238</v>
      </c>
    </row>
    <row r="94" spans="1:9" x14ac:dyDescent="0.25">
      <c r="A94" t="s">
        <v>66</v>
      </c>
      <c r="C94">
        <v>248</v>
      </c>
      <c r="H94" s="14">
        <f>+C94</f>
        <v>248</v>
      </c>
    </row>
    <row r="95" spans="1:9" x14ac:dyDescent="0.25">
      <c r="A95" t="s">
        <v>67</v>
      </c>
      <c r="C95">
        <v>1265</v>
      </c>
      <c r="H95" s="14">
        <f>+C95</f>
        <v>1265</v>
      </c>
    </row>
    <row r="96" spans="1:9" x14ac:dyDescent="0.25">
      <c r="A96" t="s">
        <v>68</v>
      </c>
      <c r="C96">
        <v>3415</v>
      </c>
      <c r="I96">
        <f>+C96</f>
        <v>3415</v>
      </c>
    </row>
    <row r="97" spans="1:10" x14ac:dyDescent="0.25">
      <c r="A97" t="s">
        <v>69</v>
      </c>
      <c r="C97">
        <v>943</v>
      </c>
      <c r="I97">
        <f>+C97</f>
        <v>943</v>
      </c>
    </row>
    <row r="98" spans="1:10" x14ac:dyDescent="0.25">
      <c r="A98" t="s">
        <v>71</v>
      </c>
    </row>
    <row r="99" spans="1:10" x14ac:dyDescent="0.25">
      <c r="A99" t="s">
        <v>72</v>
      </c>
    </row>
    <row r="100" spans="1:10" x14ac:dyDescent="0.25">
      <c r="A100" t="s">
        <v>73</v>
      </c>
      <c r="C100">
        <v>703</v>
      </c>
      <c r="I100">
        <f>+C100</f>
        <v>703</v>
      </c>
    </row>
    <row r="101" spans="1:10" x14ac:dyDescent="0.25">
      <c r="A101" t="s">
        <v>74</v>
      </c>
      <c r="C101">
        <v>2213</v>
      </c>
      <c r="J101">
        <f>+C101</f>
        <v>2213</v>
      </c>
    </row>
    <row r="102" spans="1:10" x14ac:dyDescent="0.25">
      <c r="A102" t="s">
        <v>75</v>
      </c>
      <c r="C102">
        <v>764</v>
      </c>
      <c r="E102">
        <f>+C102</f>
        <v>764</v>
      </c>
    </row>
    <row r="103" spans="1:10" x14ac:dyDescent="0.25">
      <c r="A103" t="s">
        <v>76</v>
      </c>
      <c r="C103" s="13">
        <v>47422</v>
      </c>
      <c r="H103" s="14">
        <f>+C103</f>
        <v>47422</v>
      </c>
    </row>
    <row r="105" spans="1:10" x14ac:dyDescent="0.25">
      <c r="C105">
        <f>+SUM(C58:C104)</f>
        <v>139858</v>
      </c>
      <c r="E105">
        <f t="shared" ref="E105:J105" si="7">+SUM(E58:E104)</f>
        <v>37716</v>
      </c>
      <c r="F105">
        <f t="shared" si="7"/>
        <v>10680</v>
      </c>
      <c r="G105">
        <f t="shared" si="7"/>
        <v>19996</v>
      </c>
      <c r="H105" s="14">
        <f t="shared" si="7"/>
        <v>62954</v>
      </c>
      <c r="I105">
        <f t="shared" si="7"/>
        <v>6299</v>
      </c>
      <c r="J105">
        <f t="shared" si="7"/>
        <v>2213</v>
      </c>
    </row>
    <row r="106" spans="1:10" x14ac:dyDescent="0.25">
      <c r="J106">
        <f>+SUM(E105:J105)</f>
        <v>139858</v>
      </c>
    </row>
    <row r="109" spans="1:10" x14ac:dyDescent="0.25">
      <c r="C109" t="s">
        <v>90</v>
      </c>
      <c r="E109" t="s">
        <v>77</v>
      </c>
      <c r="F109" t="s">
        <v>80</v>
      </c>
      <c r="G109" t="s">
        <v>78</v>
      </c>
      <c r="H109" s="14" t="s">
        <v>79</v>
      </c>
      <c r="I109" t="s">
        <v>81</v>
      </c>
      <c r="J109" t="s">
        <v>9</v>
      </c>
    </row>
    <row r="110" spans="1:10" x14ac:dyDescent="0.25">
      <c r="A110" t="s">
        <v>28</v>
      </c>
      <c r="C110">
        <v>3133</v>
      </c>
      <c r="E110">
        <f t="shared" ref="E110:E116" si="8">+C110</f>
        <v>3133</v>
      </c>
    </row>
    <row r="111" spans="1:10" x14ac:dyDescent="0.25">
      <c r="A111" t="s">
        <v>33</v>
      </c>
      <c r="C111">
        <v>3303</v>
      </c>
      <c r="E111">
        <f t="shared" si="8"/>
        <v>3303</v>
      </c>
    </row>
    <row r="112" spans="1:10" x14ac:dyDescent="0.25">
      <c r="A112" t="s">
        <v>34</v>
      </c>
      <c r="C112">
        <v>500</v>
      </c>
      <c r="E112">
        <f t="shared" si="8"/>
        <v>500</v>
      </c>
    </row>
    <row r="113" spans="1:6" x14ac:dyDescent="0.25">
      <c r="A113" t="s">
        <v>35</v>
      </c>
      <c r="C113">
        <v>111</v>
      </c>
      <c r="E113">
        <f t="shared" si="8"/>
        <v>111</v>
      </c>
    </row>
    <row r="114" spans="1:6" x14ac:dyDescent="0.25">
      <c r="A114" t="s">
        <v>36</v>
      </c>
      <c r="C114">
        <v>1802</v>
      </c>
      <c r="E114">
        <f t="shared" si="8"/>
        <v>1802</v>
      </c>
    </row>
    <row r="115" spans="1:6" x14ac:dyDescent="0.25">
      <c r="A115" t="s">
        <v>37</v>
      </c>
      <c r="C115">
        <v>5843</v>
      </c>
      <c r="E115">
        <f t="shared" si="8"/>
        <v>5843</v>
      </c>
    </row>
    <row r="116" spans="1:6" x14ac:dyDescent="0.25">
      <c r="A116" t="s">
        <v>38</v>
      </c>
      <c r="C116">
        <v>343</v>
      </c>
      <c r="E116">
        <f t="shared" si="8"/>
        <v>343</v>
      </c>
    </row>
    <row r="117" spans="1:6" x14ac:dyDescent="0.25">
      <c r="A117" t="s">
        <v>39</v>
      </c>
      <c r="C117">
        <v>644</v>
      </c>
      <c r="F117">
        <f t="shared" ref="F117:F130" si="9">+C117</f>
        <v>644</v>
      </c>
    </row>
    <row r="118" spans="1:6" x14ac:dyDescent="0.25">
      <c r="A118" t="s">
        <v>40</v>
      </c>
      <c r="C118">
        <v>0</v>
      </c>
      <c r="F118">
        <f t="shared" si="9"/>
        <v>0</v>
      </c>
    </row>
    <row r="119" spans="1:6" x14ac:dyDescent="0.25">
      <c r="A119" t="s">
        <v>41</v>
      </c>
      <c r="C119">
        <v>535</v>
      </c>
      <c r="F119">
        <f t="shared" si="9"/>
        <v>535</v>
      </c>
    </row>
    <row r="120" spans="1:6" x14ac:dyDescent="0.25">
      <c r="A120" t="s">
        <v>42</v>
      </c>
      <c r="C120">
        <v>586</v>
      </c>
      <c r="F120">
        <f t="shared" si="9"/>
        <v>586</v>
      </c>
    </row>
    <row r="121" spans="1:6" x14ac:dyDescent="0.25">
      <c r="A121" t="s">
        <v>43</v>
      </c>
      <c r="C121">
        <v>595</v>
      </c>
      <c r="F121">
        <f t="shared" si="9"/>
        <v>595</v>
      </c>
    </row>
    <row r="122" spans="1:6" x14ac:dyDescent="0.25">
      <c r="A122" t="s">
        <v>44</v>
      </c>
      <c r="C122">
        <v>864</v>
      </c>
      <c r="F122">
        <f t="shared" si="9"/>
        <v>864</v>
      </c>
    </row>
    <row r="123" spans="1:6" x14ac:dyDescent="0.25">
      <c r="A123" t="s">
        <v>45</v>
      </c>
      <c r="C123">
        <v>2819</v>
      </c>
      <c r="F123">
        <f t="shared" si="9"/>
        <v>2819</v>
      </c>
    </row>
    <row r="124" spans="1:6" x14ac:dyDescent="0.25">
      <c r="A124" t="s">
        <v>46</v>
      </c>
      <c r="C124">
        <v>88</v>
      </c>
      <c r="F124">
        <f t="shared" si="9"/>
        <v>88</v>
      </c>
    </row>
    <row r="125" spans="1:6" x14ac:dyDescent="0.25">
      <c r="A125" t="s">
        <v>47</v>
      </c>
      <c r="C125">
        <v>211</v>
      </c>
      <c r="F125">
        <f t="shared" si="9"/>
        <v>211</v>
      </c>
    </row>
    <row r="126" spans="1:6" x14ac:dyDescent="0.25">
      <c r="A126" t="s">
        <v>48</v>
      </c>
      <c r="C126">
        <v>1074</v>
      </c>
      <c r="F126">
        <f t="shared" si="9"/>
        <v>1074</v>
      </c>
    </row>
    <row r="127" spans="1:6" x14ac:dyDescent="0.25">
      <c r="A127" t="s">
        <v>49</v>
      </c>
      <c r="C127">
        <v>772</v>
      </c>
      <c r="F127">
        <f t="shared" si="9"/>
        <v>772</v>
      </c>
    </row>
    <row r="128" spans="1:6" x14ac:dyDescent="0.25">
      <c r="A128" t="s">
        <v>50</v>
      </c>
      <c r="C128">
        <v>1926</v>
      </c>
      <c r="F128">
        <f t="shared" si="9"/>
        <v>1926</v>
      </c>
    </row>
    <row r="129" spans="1:9" x14ac:dyDescent="0.25">
      <c r="A129" t="s">
        <v>51</v>
      </c>
      <c r="C129">
        <v>962</v>
      </c>
      <c r="F129">
        <f t="shared" si="9"/>
        <v>962</v>
      </c>
    </row>
    <row r="130" spans="1:9" x14ac:dyDescent="0.25">
      <c r="A130" t="s">
        <v>52</v>
      </c>
      <c r="C130">
        <v>233</v>
      </c>
      <c r="F130">
        <f t="shared" si="9"/>
        <v>233</v>
      </c>
    </row>
    <row r="131" spans="1:9" x14ac:dyDescent="0.25">
      <c r="A131" t="s">
        <v>53</v>
      </c>
      <c r="C131">
        <v>17333</v>
      </c>
      <c r="E131">
        <f>+C131</f>
        <v>17333</v>
      </c>
    </row>
    <row r="132" spans="1:9" x14ac:dyDescent="0.25">
      <c r="A132" t="s">
        <v>54</v>
      </c>
      <c r="C132">
        <v>2039</v>
      </c>
      <c r="E132">
        <f>+C132</f>
        <v>2039</v>
      </c>
    </row>
    <row r="133" spans="1:9" x14ac:dyDescent="0.25">
      <c r="A133" t="s">
        <v>70</v>
      </c>
      <c r="C133">
        <v>-333</v>
      </c>
      <c r="G133">
        <f t="shared" ref="G133:G138" si="10">+C133</f>
        <v>-333</v>
      </c>
    </row>
    <row r="134" spans="1:9" x14ac:dyDescent="0.25">
      <c r="A134" t="s">
        <v>55</v>
      </c>
      <c r="C134">
        <v>5796</v>
      </c>
      <c r="G134">
        <f t="shared" si="10"/>
        <v>5796</v>
      </c>
    </row>
    <row r="135" spans="1:9" x14ac:dyDescent="0.25">
      <c r="A135" t="s">
        <v>56</v>
      </c>
      <c r="C135">
        <v>4497</v>
      </c>
      <c r="G135">
        <f t="shared" si="10"/>
        <v>4497</v>
      </c>
    </row>
    <row r="136" spans="1:9" x14ac:dyDescent="0.25">
      <c r="A136" t="s">
        <v>57</v>
      </c>
      <c r="C136">
        <v>1645</v>
      </c>
      <c r="G136">
        <f t="shared" si="10"/>
        <v>1645</v>
      </c>
    </row>
    <row r="137" spans="1:9" x14ac:dyDescent="0.25">
      <c r="A137" t="s">
        <v>58</v>
      </c>
      <c r="C137">
        <v>1722</v>
      </c>
      <c r="G137">
        <f t="shared" si="10"/>
        <v>1722</v>
      </c>
    </row>
    <row r="138" spans="1:9" x14ac:dyDescent="0.25">
      <c r="A138" t="s">
        <v>59</v>
      </c>
      <c r="C138">
        <v>8387</v>
      </c>
      <c r="G138">
        <f t="shared" si="10"/>
        <v>8387</v>
      </c>
    </row>
    <row r="139" spans="1:9" x14ac:dyDescent="0.25">
      <c r="A139" t="s">
        <v>60</v>
      </c>
      <c r="C139">
        <v>4248</v>
      </c>
      <c r="H139" s="14">
        <f>+C139</f>
        <v>4248</v>
      </c>
    </row>
    <row r="140" spans="1:9" x14ac:dyDescent="0.25">
      <c r="A140" t="s">
        <v>61</v>
      </c>
      <c r="C140">
        <v>3563</v>
      </c>
      <c r="H140" s="14">
        <f>+C140</f>
        <v>3563</v>
      </c>
    </row>
    <row r="141" spans="1:9" x14ac:dyDescent="0.25">
      <c r="A141" t="s">
        <v>62</v>
      </c>
      <c r="C141">
        <v>17676</v>
      </c>
      <c r="H141" s="14">
        <f>+C141</f>
        <v>17676</v>
      </c>
    </row>
    <row r="142" spans="1:9" x14ac:dyDescent="0.25">
      <c r="A142" t="s">
        <v>63</v>
      </c>
      <c r="C142">
        <v>3915</v>
      </c>
      <c r="H142" s="14">
        <f>+C142</f>
        <v>3915</v>
      </c>
    </row>
    <row r="143" spans="1:9" x14ac:dyDescent="0.25">
      <c r="A143" t="s">
        <v>64</v>
      </c>
      <c r="C143">
        <v>5052</v>
      </c>
      <c r="H143" s="14">
        <f>+C143</f>
        <v>5052</v>
      </c>
    </row>
    <row r="144" spans="1:9" x14ac:dyDescent="0.25">
      <c r="A144" t="s">
        <v>65</v>
      </c>
      <c r="C144">
        <v>921</v>
      </c>
      <c r="I144">
        <f>+C144</f>
        <v>921</v>
      </c>
    </row>
    <row r="145" spans="1:10" x14ac:dyDescent="0.25">
      <c r="A145" t="s">
        <v>66</v>
      </c>
      <c r="C145">
        <v>272</v>
      </c>
      <c r="H145" s="14">
        <f>+C145</f>
        <v>272</v>
      </c>
    </row>
    <row r="146" spans="1:10" x14ac:dyDescent="0.25">
      <c r="A146" t="s">
        <v>67</v>
      </c>
      <c r="C146">
        <v>1384</v>
      </c>
      <c r="H146" s="14">
        <f>+C146</f>
        <v>1384</v>
      </c>
    </row>
    <row r="147" spans="1:10" x14ac:dyDescent="0.25">
      <c r="A147" t="s">
        <v>68</v>
      </c>
      <c r="C147">
        <v>3252</v>
      </c>
      <c r="I147">
        <f>+C147</f>
        <v>3252</v>
      </c>
    </row>
    <row r="148" spans="1:10" x14ac:dyDescent="0.25">
      <c r="A148" t="s">
        <v>69</v>
      </c>
      <c r="C148">
        <v>812</v>
      </c>
      <c r="I148">
        <f>+C148</f>
        <v>812</v>
      </c>
    </row>
    <row r="149" spans="1:10" x14ac:dyDescent="0.25">
      <c r="A149" t="s">
        <v>71</v>
      </c>
      <c r="C149">
        <v>-24</v>
      </c>
      <c r="I149">
        <f>+C149</f>
        <v>-24</v>
      </c>
    </row>
    <row r="150" spans="1:10" x14ac:dyDescent="0.25">
      <c r="A150" t="s">
        <v>72</v>
      </c>
      <c r="C150">
        <v>30</v>
      </c>
      <c r="I150">
        <f>+C150</f>
        <v>30</v>
      </c>
    </row>
    <row r="151" spans="1:10" x14ac:dyDescent="0.25">
      <c r="A151" t="s">
        <v>73</v>
      </c>
      <c r="C151">
        <v>0</v>
      </c>
      <c r="I151">
        <f>+C151</f>
        <v>0</v>
      </c>
    </row>
    <row r="152" spans="1:10" x14ac:dyDescent="0.25">
      <c r="A152" t="s">
        <v>74</v>
      </c>
      <c r="C152">
        <v>2269</v>
      </c>
      <c r="J152">
        <f>+C152</f>
        <v>2269</v>
      </c>
    </row>
    <row r="153" spans="1:10" x14ac:dyDescent="0.25">
      <c r="A153" t="s">
        <v>75</v>
      </c>
      <c r="C153">
        <v>703</v>
      </c>
      <c r="E153">
        <f>+C153</f>
        <v>703</v>
      </c>
    </row>
    <row r="154" spans="1:10" x14ac:dyDescent="0.25">
      <c r="A154" t="s">
        <v>76</v>
      </c>
      <c r="C154">
        <v>6242</v>
      </c>
      <c r="H154" s="14">
        <f>+C154</f>
        <v>6242</v>
      </c>
    </row>
    <row r="155" spans="1:10" x14ac:dyDescent="0.25">
      <c r="A155" t="s">
        <v>84</v>
      </c>
      <c r="C155">
        <v>1551</v>
      </c>
      <c r="H155" s="14">
        <f>+C155</f>
        <v>1551</v>
      </c>
    </row>
    <row r="157" spans="1:10" x14ac:dyDescent="0.25">
      <c r="C157">
        <f>+SUM(C109:C156)</f>
        <v>119296</v>
      </c>
      <c r="E157">
        <f t="shared" ref="E157" si="11">+SUM(E109:E156)</f>
        <v>35110</v>
      </c>
      <c r="F157">
        <f t="shared" ref="F157" si="12">+SUM(F109:F156)</f>
        <v>11309</v>
      </c>
      <c r="G157">
        <f t="shared" ref="G157" si="13">+SUM(G109:G156)</f>
        <v>21714</v>
      </c>
      <c r="H157" s="14">
        <f t="shared" ref="H157" si="14">+SUM(H109:H156)</f>
        <v>43903</v>
      </c>
      <c r="I157">
        <f t="shared" ref="I157" si="15">+SUM(I109:I156)</f>
        <v>4991</v>
      </c>
      <c r="J157">
        <f t="shared" ref="J157" si="16">+SUM(J109:J156)</f>
        <v>2269</v>
      </c>
    </row>
    <row r="158" spans="1:10" x14ac:dyDescent="0.25">
      <c r="J158">
        <f>+SUM(E157:J157)</f>
        <v>119296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N14" sqref="N14"/>
    </sheetView>
  </sheetViews>
  <sheetFormatPr defaultRowHeight="15" x14ac:dyDescent="0.25"/>
  <sheetData>
    <row r="1" spans="1:6" x14ac:dyDescent="0.25">
      <c r="A1" t="s">
        <v>6</v>
      </c>
    </row>
    <row r="4" spans="1:6" x14ac:dyDescent="0.25">
      <c r="A4" t="s">
        <v>108</v>
      </c>
      <c r="D4" t="s">
        <v>23</v>
      </c>
      <c r="E4" t="s">
        <v>31</v>
      </c>
      <c r="F4" t="s">
        <v>24</v>
      </c>
    </row>
    <row r="5" spans="1:6" x14ac:dyDescent="0.25">
      <c r="A5" t="s">
        <v>29</v>
      </c>
      <c r="C5">
        <v>6436.15</v>
      </c>
      <c r="D5">
        <f>+C5</f>
        <v>6436.15</v>
      </c>
    </row>
    <row r="6" spans="1:6" x14ac:dyDescent="0.25">
      <c r="A6" t="s">
        <v>30</v>
      </c>
      <c r="C6">
        <v>6446.22</v>
      </c>
      <c r="E6">
        <f>+C6</f>
        <v>6446.22</v>
      </c>
    </row>
    <row r="7" spans="1:6" x14ac:dyDescent="0.25">
      <c r="A7" t="s">
        <v>20</v>
      </c>
      <c r="C7">
        <v>0</v>
      </c>
      <c r="F7">
        <f>+C7</f>
        <v>0</v>
      </c>
    </row>
    <row r="8" spans="1:6" x14ac:dyDescent="0.25">
      <c r="A8" t="s">
        <v>10</v>
      </c>
      <c r="C8">
        <v>3461.96</v>
      </c>
      <c r="D8">
        <f>+C8</f>
        <v>3461.96</v>
      </c>
    </row>
    <row r="9" spans="1:6" x14ac:dyDescent="0.25">
      <c r="A9" t="s">
        <v>8</v>
      </c>
      <c r="C9">
        <v>126.95</v>
      </c>
      <c r="D9">
        <f>+C9</f>
        <v>126.95</v>
      </c>
    </row>
    <row r="11" spans="1:6" x14ac:dyDescent="0.25">
      <c r="C11">
        <f t="shared" ref="C11" si="0">+SUM(C5:C10)</f>
        <v>16471.28</v>
      </c>
      <c r="D11">
        <f>+SUM(D5:D10)</f>
        <v>10025.060000000001</v>
      </c>
      <c r="E11">
        <f t="shared" ref="E11:F11" si="1">+SUM(E5:E10)</f>
        <v>6446.22</v>
      </c>
      <c r="F11">
        <f t="shared" si="1"/>
        <v>0</v>
      </c>
    </row>
    <row r="12" spans="1:6" x14ac:dyDescent="0.25">
      <c r="F12">
        <f>+SUM(D11:F11)</f>
        <v>16471.280000000002</v>
      </c>
    </row>
    <row r="15" spans="1:6" x14ac:dyDescent="0.25">
      <c r="A15" t="s">
        <v>112</v>
      </c>
      <c r="D15" t="s">
        <v>23</v>
      </c>
      <c r="E15" t="s">
        <v>31</v>
      </c>
      <c r="F15" t="s">
        <v>24</v>
      </c>
    </row>
    <row r="16" spans="1:6" x14ac:dyDescent="0.25">
      <c r="A16" t="s">
        <v>29</v>
      </c>
      <c r="C16">
        <v>8171</v>
      </c>
      <c r="D16">
        <f>+C16</f>
        <v>8171</v>
      </c>
    </row>
    <row r="17" spans="1:6" x14ac:dyDescent="0.25">
      <c r="A17" t="s">
        <v>30</v>
      </c>
      <c r="C17">
        <v>2408</v>
      </c>
      <c r="E17">
        <f>+C17</f>
        <v>2408</v>
      </c>
    </row>
    <row r="18" spans="1:6" x14ac:dyDescent="0.25">
      <c r="A18" t="s">
        <v>20</v>
      </c>
      <c r="C18">
        <v>421</v>
      </c>
      <c r="F18">
        <f>+C18</f>
        <v>421</v>
      </c>
    </row>
    <row r="19" spans="1:6" x14ac:dyDescent="0.25">
      <c r="A19" t="s">
        <v>10</v>
      </c>
      <c r="C19">
        <v>3816</v>
      </c>
      <c r="D19">
        <f>+C19</f>
        <v>3816</v>
      </c>
    </row>
    <row r="20" spans="1:6" x14ac:dyDescent="0.25">
      <c r="A20" t="s">
        <v>8</v>
      </c>
      <c r="C20">
        <v>1465</v>
      </c>
      <c r="D20">
        <f>+C20</f>
        <v>1465</v>
      </c>
    </row>
    <row r="22" spans="1:6" x14ac:dyDescent="0.25">
      <c r="C22">
        <f t="shared" ref="C22" si="2">+SUM(C16:C21)</f>
        <v>16281</v>
      </c>
      <c r="D22">
        <f>+SUM(D16:D21)</f>
        <v>13452</v>
      </c>
      <c r="E22">
        <f t="shared" ref="E22:F22" si="3">+SUM(E16:E21)</f>
        <v>2408</v>
      </c>
      <c r="F22">
        <f t="shared" si="3"/>
        <v>421</v>
      </c>
    </row>
    <row r="23" spans="1:6" x14ac:dyDescent="0.25">
      <c r="F23">
        <f>+SUM(D22:F22)</f>
        <v>16281</v>
      </c>
    </row>
    <row r="27" spans="1:6" x14ac:dyDescent="0.25">
      <c r="A27" t="s">
        <v>113</v>
      </c>
      <c r="D27" t="s">
        <v>23</v>
      </c>
      <c r="E27" t="s">
        <v>31</v>
      </c>
      <c r="F27" t="s">
        <v>24</v>
      </c>
    </row>
    <row r="28" spans="1:6" x14ac:dyDescent="0.25">
      <c r="A28" t="s">
        <v>29</v>
      </c>
      <c r="C28">
        <v>9967</v>
      </c>
      <c r="D28">
        <f>+C28</f>
        <v>9967</v>
      </c>
    </row>
    <row r="29" spans="1:6" x14ac:dyDescent="0.25">
      <c r="A29" t="s">
        <v>30</v>
      </c>
      <c r="C29">
        <v>5780</v>
      </c>
      <c r="E29">
        <f>+C29</f>
        <v>5780</v>
      </c>
    </row>
    <row r="30" spans="1:6" x14ac:dyDescent="0.25">
      <c r="A30" t="s">
        <v>20</v>
      </c>
      <c r="C30">
        <v>0</v>
      </c>
      <c r="F30">
        <f>+C30</f>
        <v>0</v>
      </c>
    </row>
    <row r="31" spans="1:6" x14ac:dyDescent="0.25">
      <c r="A31" t="s">
        <v>10</v>
      </c>
      <c r="C31">
        <v>2679</v>
      </c>
      <c r="D31">
        <f>+C31</f>
        <v>2679</v>
      </c>
    </row>
    <row r="32" spans="1:6" x14ac:dyDescent="0.25">
      <c r="A32" t="s">
        <v>8</v>
      </c>
      <c r="C32">
        <v>0</v>
      </c>
      <c r="D32">
        <f>+C32</f>
        <v>0</v>
      </c>
    </row>
    <row r="34" spans="3:6" x14ac:dyDescent="0.25">
      <c r="C34">
        <f t="shared" ref="C34" si="4">+SUM(C28:C33)</f>
        <v>18426</v>
      </c>
      <c r="D34">
        <f>+SUM(D28:D33)</f>
        <v>12646</v>
      </c>
      <c r="E34">
        <f t="shared" ref="E34" si="5">+SUM(E28:E33)</f>
        <v>5780</v>
      </c>
      <c r="F34">
        <f t="shared" ref="F34" si="6">+SUM(F28:F33)</f>
        <v>0</v>
      </c>
    </row>
    <row r="35" spans="3:6" x14ac:dyDescent="0.25">
      <c r="F35">
        <f>+SUM(D34:F34)</f>
        <v>18426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- forced Roundings</vt:lpstr>
      <vt:lpstr>Summary</vt:lpstr>
      <vt:lpstr>Donations</vt:lpstr>
      <vt:lpstr>Charitable Expenditure</vt:lpstr>
      <vt:lpstr>Other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McLoughlin</dc:creator>
  <cp:lastModifiedBy>Julia_</cp:lastModifiedBy>
  <cp:lastPrinted>2018-10-12T11:44:37Z</cp:lastPrinted>
  <dcterms:created xsi:type="dcterms:W3CDTF">2017-11-07T12:36:07Z</dcterms:created>
  <dcterms:modified xsi:type="dcterms:W3CDTF">2018-12-04T13:37:44Z</dcterms:modified>
</cp:coreProperties>
</file>